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10" windowWidth="23850" windowHeight="86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Лист1!$A$8:$T$120</definedName>
  </definedNames>
  <calcPr calcId="145621"/>
</workbook>
</file>

<file path=xl/calcChain.xml><?xml version="1.0" encoding="utf-8"?>
<calcChain xmlns="http://schemas.openxmlformats.org/spreadsheetml/2006/main">
  <c r="S16" i="1" l="1"/>
  <c r="U24" i="1"/>
  <c r="T16" i="1"/>
  <c r="T15" i="1"/>
  <c r="S15" i="1"/>
  <c r="U15" i="1"/>
  <c r="S117" i="1"/>
  <c r="S112" i="1"/>
  <c r="S111" i="1"/>
  <c r="S109" i="1"/>
  <c r="S108" i="1"/>
  <c r="S107" i="1"/>
  <c r="S105" i="1"/>
  <c r="S103" i="1"/>
  <c r="S97" i="1"/>
  <c r="S96" i="1"/>
  <c r="S94" i="1"/>
  <c r="S93" i="1"/>
  <c r="S88" i="1"/>
  <c r="S87" i="1"/>
  <c r="S85" i="1"/>
  <c r="S84" i="1"/>
  <c r="S79" i="1"/>
  <c r="S81" i="1"/>
  <c r="S67" i="1"/>
  <c r="S61" i="1"/>
  <c r="S24" i="1"/>
  <c r="S23" i="1"/>
  <c r="S21" i="1"/>
  <c r="S20" i="1"/>
  <c r="S18" i="1"/>
  <c r="S14" i="1"/>
  <c r="S120" i="1"/>
  <c r="S119" i="1"/>
  <c r="S115" i="1"/>
  <c r="S114" i="1"/>
  <c r="S102" i="1"/>
  <c r="S100" i="1"/>
  <c r="S99" i="1"/>
  <c r="S91" i="1"/>
  <c r="S90" i="1"/>
  <c r="S82" i="1"/>
  <c r="S77" i="1"/>
  <c r="S76" i="1"/>
  <c r="S74" i="1"/>
  <c r="S73" i="1"/>
  <c r="S71" i="1"/>
  <c r="S70" i="1"/>
  <c r="S68" i="1"/>
  <c r="T65" i="1"/>
  <c r="S65" i="1"/>
  <c r="S64" i="1"/>
  <c r="S62" i="1"/>
  <c r="S58" i="1"/>
  <c r="S59" i="1"/>
  <c r="S53" i="1"/>
  <c r="S54" i="1"/>
  <c r="S55" i="1"/>
  <c r="S56" i="1"/>
  <c r="S57" i="1"/>
  <c r="S49" i="1"/>
  <c r="S50" i="1"/>
  <c r="S51" i="1"/>
  <c r="S52" i="1"/>
  <c r="S46" i="1"/>
  <c r="S47" i="1"/>
  <c r="S48" i="1"/>
  <c r="S43" i="1"/>
  <c r="S44" i="1"/>
  <c r="S45" i="1"/>
  <c r="S40" i="1"/>
  <c r="S41" i="1"/>
  <c r="S42" i="1"/>
  <c r="S37" i="1"/>
  <c r="S38" i="1"/>
  <c r="S39" i="1"/>
  <c r="S30" i="1"/>
  <c r="S31" i="1"/>
  <c r="S32" i="1"/>
  <c r="S33" i="1"/>
  <c r="S34" i="1"/>
  <c r="S35" i="1"/>
  <c r="S36" i="1"/>
  <c r="S26" i="1"/>
  <c r="S27" i="1"/>
  <c r="S28" i="1"/>
  <c r="S29" i="1"/>
  <c r="S25" i="1"/>
  <c r="U14" i="1"/>
  <c r="T14" i="1"/>
  <c r="I21" i="1"/>
  <c r="I20" i="1" s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2" i="1"/>
  <c r="I61" i="1" s="1"/>
  <c r="I68" i="1"/>
  <c r="I67" i="1" s="1"/>
  <c r="I65" i="1" s="1"/>
  <c r="I64" i="1" s="1"/>
  <c r="I70" i="1"/>
  <c r="I73" i="1"/>
  <c r="I76" i="1"/>
  <c r="I82" i="1"/>
  <c r="I81" i="1" s="1"/>
  <c r="I85" i="1"/>
  <c r="I84" i="1" s="1"/>
  <c r="I88" i="1"/>
  <c r="I87" i="1" s="1"/>
  <c r="I90" i="1"/>
  <c r="I94" i="1"/>
  <c r="I93" i="1" s="1"/>
  <c r="I97" i="1"/>
  <c r="I96" i="1" s="1"/>
  <c r="I99" i="1"/>
  <c r="I103" i="1"/>
  <c r="I102" i="1" s="1"/>
  <c r="I108" i="1"/>
  <c r="I109" i="1"/>
  <c r="I112" i="1"/>
  <c r="I111" i="1" s="1"/>
  <c r="I114" i="1"/>
  <c r="I120" i="1"/>
  <c r="I119" i="1" s="1"/>
  <c r="I117" i="1" s="1"/>
  <c r="I23" i="1" l="1"/>
  <c r="I107" i="1"/>
  <c r="I105" i="1"/>
  <c r="I79" i="1"/>
  <c r="I18" i="1"/>
  <c r="I14" i="1" l="1"/>
  <c r="U115" i="1"/>
  <c r="U100" i="1"/>
  <c r="U91" i="1" l="1"/>
  <c r="U77" i="1"/>
  <c r="U71" i="1"/>
  <c r="T120" i="1"/>
  <c r="T115" i="1"/>
  <c r="T112" i="1"/>
  <c r="T109" i="1"/>
  <c r="T108" i="1"/>
  <c r="T103" i="1"/>
  <c r="T21" i="1"/>
  <c r="T20" i="1" s="1"/>
  <c r="T100" i="1"/>
  <c r="T97" i="1"/>
  <c r="T94" i="1"/>
  <c r="T91" i="1"/>
  <c r="T88" i="1"/>
  <c r="T85" i="1"/>
  <c r="T82" i="1"/>
  <c r="T71" i="1"/>
  <c r="T68" i="1"/>
  <c r="T62" i="1"/>
  <c r="T61" i="1" s="1"/>
  <c r="T44" i="1"/>
  <c r="T29" i="1"/>
  <c r="T25" i="1"/>
  <c r="T26" i="1"/>
  <c r="T27" i="1"/>
  <c r="T28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24" i="1"/>
  <c r="U74" i="1"/>
  <c r="J87" i="1" l="1"/>
  <c r="O87" i="1"/>
  <c r="E88" i="1" l="1"/>
  <c r="D88" i="1" s="1"/>
  <c r="P61" i="1"/>
  <c r="K61" i="1"/>
  <c r="F61" i="1"/>
  <c r="N62" i="1"/>
  <c r="D62" i="1"/>
  <c r="D61" i="1" s="1"/>
  <c r="U62" i="1" l="1"/>
  <c r="N61" i="1"/>
  <c r="U61" i="1" s="1"/>
  <c r="D27" i="1" l="1"/>
  <c r="N21" i="1" l="1"/>
  <c r="D34" i="1"/>
  <c r="N28" i="1"/>
  <c r="D28" i="1"/>
  <c r="U28" i="1" l="1"/>
  <c r="D29" i="1"/>
  <c r="N59" i="1" l="1"/>
  <c r="N30" i="1" l="1"/>
  <c r="N27" i="1" l="1"/>
  <c r="U27" i="1" s="1"/>
  <c r="N58" i="1" l="1"/>
  <c r="N56" i="1"/>
  <c r="N41" i="1"/>
  <c r="N120" i="1"/>
  <c r="N88" i="1"/>
  <c r="U88" i="1" s="1"/>
  <c r="D108" i="1"/>
  <c r="D109" i="1" l="1"/>
  <c r="D120" i="1" l="1"/>
  <c r="U120" i="1" s="1"/>
  <c r="N112" i="1"/>
  <c r="D112" i="1"/>
  <c r="N109" i="1"/>
  <c r="U109" i="1" s="1"/>
  <c r="N108" i="1"/>
  <c r="U108" i="1" s="1"/>
  <c r="N103" i="1"/>
  <c r="D103" i="1"/>
  <c r="U103" i="1" l="1"/>
  <c r="U112" i="1"/>
  <c r="O79" i="1"/>
  <c r="J79" i="1"/>
  <c r="E87" i="1"/>
  <c r="N94" i="1"/>
  <c r="D94" i="1"/>
  <c r="N97" i="1"/>
  <c r="D97" i="1"/>
  <c r="D85" i="1"/>
  <c r="N85" i="1"/>
  <c r="N82" i="1"/>
  <c r="D82" i="1"/>
  <c r="N68" i="1"/>
  <c r="D68" i="1"/>
  <c r="U85" i="1" l="1"/>
  <c r="U68" i="1"/>
  <c r="U82" i="1"/>
  <c r="U97" i="1"/>
  <c r="U94" i="1"/>
  <c r="T67" i="1"/>
  <c r="T81" i="1"/>
  <c r="E79" i="1"/>
  <c r="N25" i="1"/>
  <c r="N26" i="1"/>
  <c r="N29" i="1"/>
  <c r="U29" i="1" s="1"/>
  <c r="N31" i="1"/>
  <c r="N32" i="1"/>
  <c r="N33" i="1"/>
  <c r="N34" i="1"/>
  <c r="U34" i="1" s="1"/>
  <c r="N35" i="1"/>
  <c r="N36" i="1"/>
  <c r="N37" i="1"/>
  <c r="N38" i="1"/>
  <c r="N39" i="1"/>
  <c r="N40" i="1"/>
  <c r="N42" i="1"/>
  <c r="N43" i="1"/>
  <c r="N44" i="1"/>
  <c r="N45" i="1"/>
  <c r="N46" i="1"/>
  <c r="N47" i="1"/>
  <c r="N48" i="1"/>
  <c r="N49" i="1"/>
  <c r="N50" i="1"/>
  <c r="N52" i="1"/>
  <c r="N53" i="1"/>
  <c r="N54" i="1"/>
  <c r="N55" i="1"/>
  <c r="N57" i="1"/>
  <c r="N24" i="1"/>
  <c r="D25" i="1"/>
  <c r="D26" i="1"/>
  <c r="D30" i="1"/>
  <c r="U30" i="1" s="1"/>
  <c r="D31" i="1"/>
  <c r="D32" i="1"/>
  <c r="D33" i="1"/>
  <c r="D35" i="1"/>
  <c r="D36" i="1"/>
  <c r="D37" i="1"/>
  <c r="D38" i="1"/>
  <c r="D39" i="1"/>
  <c r="D40" i="1"/>
  <c r="D41" i="1"/>
  <c r="U41" i="1" s="1"/>
  <c r="D42" i="1"/>
  <c r="D43" i="1"/>
  <c r="D44" i="1"/>
  <c r="D45" i="1"/>
  <c r="D46" i="1"/>
  <c r="D47" i="1"/>
  <c r="D48" i="1"/>
  <c r="D49" i="1"/>
  <c r="D50" i="1"/>
  <c r="D51" i="1"/>
  <c r="U51" i="1" s="1"/>
  <c r="D52" i="1"/>
  <c r="D53" i="1"/>
  <c r="D54" i="1"/>
  <c r="D55" i="1"/>
  <c r="D56" i="1"/>
  <c r="U56" i="1" s="1"/>
  <c r="D57" i="1"/>
  <c r="D58" i="1"/>
  <c r="U58" i="1" s="1"/>
  <c r="D59" i="1"/>
  <c r="U59" i="1" s="1"/>
  <c r="D24" i="1"/>
  <c r="U55" i="1" l="1"/>
  <c r="U53" i="1"/>
  <c r="U39" i="1"/>
  <c r="U37" i="1"/>
  <c r="U35" i="1"/>
  <c r="U50" i="1"/>
  <c r="U48" i="1"/>
  <c r="U46" i="1"/>
  <c r="U44" i="1"/>
  <c r="U42" i="1"/>
  <c r="U33" i="1"/>
  <c r="U31" i="1"/>
  <c r="U26" i="1"/>
  <c r="U57" i="1"/>
  <c r="U54" i="1"/>
  <c r="U52" i="1"/>
  <c r="U49" i="1"/>
  <c r="U47" i="1"/>
  <c r="U45" i="1"/>
  <c r="U43" i="1"/>
  <c r="U40" i="1"/>
  <c r="U38" i="1"/>
  <c r="U36" i="1"/>
  <c r="U32" i="1"/>
  <c r="U25" i="1"/>
  <c r="D23" i="1"/>
  <c r="P23" i="1"/>
  <c r="N23" i="1"/>
  <c r="U23" i="1" s="1"/>
  <c r="K23" i="1"/>
  <c r="T23" i="1" s="1"/>
  <c r="F23" i="1"/>
  <c r="F18" i="1" s="1"/>
  <c r="O20" i="1"/>
  <c r="O15" i="1" s="1"/>
  <c r="N20" i="1"/>
  <c r="J20" i="1"/>
  <c r="E20" i="1"/>
  <c r="D21" i="1"/>
  <c r="D20" i="1" l="1"/>
  <c r="D18" i="1" s="1"/>
  <c r="U21" i="1"/>
  <c r="K18" i="1"/>
  <c r="P18" i="1"/>
  <c r="N18" i="1"/>
  <c r="U18" i="1" s="1"/>
  <c r="E15" i="1"/>
  <c r="E18" i="1"/>
  <c r="E14" i="1" s="1"/>
  <c r="J18" i="1"/>
  <c r="J14" i="1" s="1"/>
  <c r="J15" i="1"/>
  <c r="O18" i="1"/>
  <c r="O14" i="1" s="1"/>
  <c r="U20" i="1" l="1"/>
  <c r="T18" i="1"/>
  <c r="P119" i="1"/>
  <c r="N119" i="1"/>
  <c r="K119" i="1"/>
  <c r="F119" i="1"/>
  <c r="F117" i="1" s="1"/>
  <c r="D119" i="1"/>
  <c r="D117" i="1" s="1"/>
  <c r="P117" i="1" l="1"/>
  <c r="T119" i="1"/>
  <c r="U119" i="1"/>
  <c r="N117" i="1"/>
  <c r="U117" i="1" s="1"/>
  <c r="K117" i="1"/>
  <c r="T117" i="1" l="1"/>
  <c r="T102" i="1"/>
  <c r="P111" i="1" l="1"/>
  <c r="N111" i="1"/>
  <c r="K111" i="1"/>
  <c r="F111" i="1"/>
  <c r="D111" i="1"/>
  <c r="P107" i="1"/>
  <c r="N107" i="1"/>
  <c r="K107" i="1"/>
  <c r="F107" i="1"/>
  <c r="D107" i="1"/>
  <c r="P102" i="1"/>
  <c r="N102" i="1"/>
  <c r="K102" i="1"/>
  <c r="F102" i="1"/>
  <c r="F16" i="1" s="1"/>
  <c r="D102" i="1"/>
  <c r="P96" i="1"/>
  <c r="N96" i="1"/>
  <c r="K96" i="1"/>
  <c r="F96" i="1"/>
  <c r="D96" i="1"/>
  <c r="P93" i="1"/>
  <c r="N93" i="1"/>
  <c r="K93" i="1"/>
  <c r="F93" i="1"/>
  <c r="D93" i="1"/>
  <c r="P87" i="1"/>
  <c r="N87" i="1"/>
  <c r="K87" i="1"/>
  <c r="F87" i="1"/>
  <c r="D87" i="1"/>
  <c r="P84" i="1"/>
  <c r="N84" i="1"/>
  <c r="K84" i="1"/>
  <c r="F84" i="1"/>
  <c r="D84" i="1"/>
  <c r="P81" i="1"/>
  <c r="N81" i="1"/>
  <c r="K81" i="1"/>
  <c r="F81" i="1"/>
  <c r="D81" i="1"/>
  <c r="P67" i="1"/>
  <c r="P65" i="1" s="1"/>
  <c r="N67" i="1"/>
  <c r="K67" i="1"/>
  <c r="K65" i="1" s="1"/>
  <c r="K64" i="1" s="1"/>
  <c r="F67" i="1"/>
  <c r="D67" i="1"/>
  <c r="D65" i="1" s="1"/>
  <c r="D64" i="1" s="1"/>
  <c r="U81" i="1" l="1"/>
  <c r="U84" i="1"/>
  <c r="U87" i="1"/>
  <c r="U93" i="1"/>
  <c r="U96" i="1"/>
  <c r="U102" i="1"/>
  <c r="U107" i="1"/>
  <c r="U111" i="1"/>
  <c r="T107" i="1"/>
  <c r="N65" i="1"/>
  <c r="U65" i="1" s="1"/>
  <c r="U67" i="1"/>
  <c r="N64" i="1"/>
  <c r="U64" i="1" s="1"/>
  <c r="T87" i="1"/>
  <c r="T96" i="1"/>
  <c r="T84" i="1"/>
  <c r="T93" i="1"/>
  <c r="F15" i="1"/>
  <c r="D15" i="1" s="1"/>
  <c r="P105" i="1"/>
  <c r="K15" i="1"/>
  <c r="I15" i="1" s="1"/>
  <c r="D79" i="1"/>
  <c r="F105" i="1"/>
  <c r="F79" i="1"/>
  <c r="D16" i="1"/>
  <c r="N105" i="1"/>
  <c r="K105" i="1"/>
  <c r="P16" i="1"/>
  <c r="K16" i="1"/>
  <c r="I16" i="1" s="1"/>
  <c r="D105" i="1"/>
  <c r="P79" i="1"/>
  <c r="K79" i="1"/>
  <c r="N79" i="1"/>
  <c r="U79" i="1" s="1"/>
  <c r="P15" i="1"/>
  <c r="F65" i="1"/>
  <c r="F64" i="1" s="1"/>
  <c r="U105" i="1" l="1"/>
  <c r="T105" i="1"/>
  <c r="T64" i="1"/>
  <c r="N16" i="1"/>
  <c r="U16" i="1" s="1"/>
  <c r="T79" i="1"/>
  <c r="P64" i="1"/>
  <c r="P14" i="1" s="1"/>
  <c r="F14" i="1"/>
  <c r="D14" i="1"/>
  <c r="N14" i="1"/>
  <c r="N15" i="1"/>
  <c r="K14" i="1"/>
  <c r="T111" i="1"/>
  <c r="T77" i="1" l="1"/>
  <c r="T76" i="1"/>
  <c r="T74" i="1"/>
  <c r="R114" i="1"/>
  <c r="Q114" i="1"/>
  <c r="P114" i="1"/>
  <c r="T114" i="1" s="1"/>
  <c r="O114" i="1"/>
  <c r="N114" i="1"/>
  <c r="M114" i="1"/>
  <c r="L114" i="1"/>
  <c r="K114" i="1"/>
  <c r="J114" i="1"/>
  <c r="H114" i="1"/>
  <c r="G114" i="1"/>
  <c r="F114" i="1"/>
  <c r="E114" i="1"/>
  <c r="D114" i="1"/>
  <c r="U114" i="1" l="1"/>
  <c r="R99" i="1" l="1"/>
  <c r="Q99" i="1"/>
  <c r="P99" i="1"/>
  <c r="O99" i="1"/>
  <c r="N99" i="1"/>
  <c r="M99" i="1"/>
  <c r="L99" i="1"/>
  <c r="K99" i="1"/>
  <c r="J99" i="1"/>
  <c r="H99" i="1"/>
  <c r="G99" i="1"/>
  <c r="F99" i="1"/>
  <c r="E99" i="1"/>
  <c r="D99" i="1"/>
  <c r="U99" i="1" l="1"/>
  <c r="T99" i="1"/>
  <c r="R90" i="1"/>
  <c r="Q90" i="1"/>
  <c r="P90" i="1"/>
  <c r="O90" i="1"/>
  <c r="N90" i="1"/>
  <c r="M90" i="1"/>
  <c r="L90" i="1"/>
  <c r="K90" i="1"/>
  <c r="J90" i="1"/>
  <c r="H90" i="1"/>
  <c r="G90" i="1"/>
  <c r="F90" i="1"/>
  <c r="E90" i="1"/>
  <c r="D90" i="1"/>
  <c r="U90" i="1" l="1"/>
  <c r="T90" i="1"/>
  <c r="R76" i="1"/>
  <c r="Q76" i="1"/>
  <c r="P76" i="1"/>
  <c r="O76" i="1"/>
  <c r="N76" i="1"/>
  <c r="M76" i="1"/>
  <c r="L76" i="1"/>
  <c r="K76" i="1"/>
  <c r="J76" i="1"/>
  <c r="H76" i="1"/>
  <c r="G76" i="1"/>
  <c r="F76" i="1"/>
  <c r="E76" i="1"/>
  <c r="D76" i="1"/>
  <c r="U76" i="1" l="1"/>
  <c r="R73" i="1"/>
  <c r="Q73" i="1"/>
  <c r="P73" i="1"/>
  <c r="O73" i="1"/>
  <c r="N73" i="1"/>
  <c r="M73" i="1"/>
  <c r="L73" i="1"/>
  <c r="K73" i="1"/>
  <c r="J73" i="1"/>
  <c r="H73" i="1"/>
  <c r="G73" i="1"/>
  <c r="F73" i="1"/>
  <c r="E73" i="1"/>
  <c r="D73" i="1"/>
  <c r="R70" i="1"/>
  <c r="Q70" i="1"/>
  <c r="P70" i="1"/>
  <c r="O70" i="1"/>
  <c r="N70" i="1"/>
  <c r="M70" i="1"/>
  <c r="L70" i="1"/>
  <c r="K70" i="1"/>
  <c r="J70" i="1"/>
  <c r="H70" i="1"/>
  <c r="G70" i="1"/>
  <c r="F70" i="1"/>
  <c r="E70" i="1"/>
  <c r="D70" i="1"/>
  <c r="U70" i="1" l="1"/>
  <c r="T70" i="1"/>
  <c r="U73" i="1"/>
  <c r="T73" i="1"/>
</calcChain>
</file>

<file path=xl/sharedStrings.xml><?xml version="1.0" encoding="utf-8"?>
<sst xmlns="http://schemas.openxmlformats.org/spreadsheetml/2006/main" count="242" uniqueCount="103">
  <si>
    <t>Наименование ответственного исполнителя, соисполнителя, участника</t>
  </si>
  <si>
    <t>Срок начала реализации мероприятия</t>
  </si>
  <si>
    <t>Срок окончания реализации мероприятия</t>
  </si>
  <si>
    <t>Объем финансирования государственной программы (тыс. руб.)</t>
  </si>
  <si>
    <t>Запланировано на текущий год</t>
  </si>
  <si>
    <t>Всего</t>
  </si>
  <si>
    <t>в том числе:</t>
  </si>
  <si>
    <t xml:space="preserve">Кассовое исполнение </t>
  </si>
  <si>
    <t>Фактическое исполнение</t>
  </si>
  <si>
    <t>федеральный бюджет</t>
  </si>
  <si>
    <t>окружной бюджет</t>
  </si>
  <si>
    <t>местый бюджет</t>
  </si>
  <si>
    <t>иные источники</t>
  </si>
  <si>
    <t>Отчет</t>
  </si>
  <si>
    <t>о реализации мероприятий государственной программы Ненецкого автономного округа</t>
  </si>
  <si>
    <t>(указать наименование государственной программы)</t>
  </si>
  <si>
    <t>всего, в том числе:</t>
  </si>
  <si>
    <t>Подпрограмма 1 - Проведение государственной политики в области культуры и искусства</t>
  </si>
  <si>
    <t>ГБУК «Культурно-деловой центр Ненецкого автономного округа»</t>
  </si>
  <si>
    <t>ГБУК «Этнокультурный центр Ненецкого автономного округа»</t>
  </si>
  <si>
    <t>ГБУК «Ненецкий краеведческий музей»</t>
  </si>
  <si>
    <t>ГБУК «Историко-культурный и ландшафтный музей-заповедник «Пустозерск»</t>
  </si>
  <si>
    <t>ГБУК «Ненецкая центральная библиотека им. А. И. Пичкова»</t>
  </si>
  <si>
    <t>Управление культуры НАО</t>
  </si>
  <si>
    <t>2.2. Определение границ территорий и разработка проектов зон охраны объектов культурного наследия "Дом Коткина" (д. Лабожское)</t>
  </si>
  <si>
    <t>2.3. Определение границ территорий и разработка проектов зон охраны объектов культурного наследия "Дом Окладникова А.Ф." (д. Верхняя Пеша)</t>
  </si>
  <si>
    <t>2.13. Изготовление информационных надписей на объект "Здание больницы, где работал Королев А.А."</t>
  </si>
  <si>
    <t xml:space="preserve">Подпрограмма 3 - Сохранение и развитие культуры Ненецкого автономного округа </t>
  </si>
  <si>
    <t>3.5. Региональный фестиваль Народного творчества "Аргиш Надежды"</t>
  </si>
  <si>
    <t>3.9. Участие  окружного профессионального коллектива "Ансамбль народных инструментов "Северянна" в Международном фестивале-конкурсе оркестров и ансамблей народных инструментов в Германии</t>
  </si>
  <si>
    <t>5.4. Ремонт и реставрация объектов культурного наследия</t>
  </si>
  <si>
    <t>% фактического освоения средств окружного бюджета в отчетном периоде по отношению к кассовому исполнению окружного бюджета</t>
  </si>
  <si>
    <t>Подпрограмма 2 - Сохранение, популяризация и государственная охрана объектов культурного наследия, расположенных на территории Ненецкого автономного округа</t>
  </si>
  <si>
    <t>Государственные бюджетные учреждения культуры</t>
  </si>
  <si>
    <t>ГБУК "Этнокультурный центр Ненецкого автономного округа"</t>
  </si>
  <si>
    <t>ГБУК "Ненецкий краеведческий музей"</t>
  </si>
  <si>
    <t>2.1. Основное мероприятие 1 "Сохранение, использование, популяризация и государственная охрана объектов исторического и культурного наследия"</t>
  </si>
  <si>
    <t>3.1. Основное мероприятие 1 "Поддержка творческих инициатив, а также выдающихся деятелей, организаций в сфере культуры"</t>
  </si>
  <si>
    <t>3.3.Основное мероприятие 3 "Сохранение и развитие традиционной народной культуры, нематериального культурного наследия народов Российской Федерации"</t>
  </si>
  <si>
    <t>3.4. Основное мероприятие 4 "Развитие библиотечного дела"</t>
  </si>
  <si>
    <t>ГБУК "Ненецкая центральная библиотека им. А.И.Пичкова"</t>
  </si>
  <si>
    <t>3.6. Основное мероприятие 6 "Организация культурно-досуговой деятельности на территории сельских поселений"</t>
  </si>
  <si>
    <t>Подпрограмма 5 -Сохранение культурно-исторического наследия Ненецкого автономного округа и создание музейного комплекса "Пустозерье"</t>
  </si>
  <si>
    <t>5.1. Основное мероприятие 1 "Развитие музейного дела"</t>
  </si>
  <si>
    <t>5.2. Основное мероприятие 2 "Строительство экспозиционного комплекса "Пустозерский острог и окологородная самоядь"</t>
  </si>
  <si>
    <t>Подпрограмма 6 - Развитие туризма на территории Ненецкого автономного округа</t>
  </si>
  <si>
    <t>6.1. Мероприятие 1 "Развитие внутреннего туризма"</t>
  </si>
  <si>
    <r>
      <t xml:space="preserve">Ответственный исполнитель: </t>
    </r>
    <r>
      <rPr>
        <u/>
        <sz val="11"/>
        <color theme="1"/>
        <rFont val="Calibri"/>
        <family val="2"/>
        <charset val="204"/>
        <scheme val="minor"/>
      </rPr>
      <t>Департамент образования, культуры и спорта Ненецкого автономного округа (правопреемник Управления культуры Ненецкого автономного округа)</t>
    </r>
  </si>
  <si>
    <t>Государственная программа Ненецкого автономного округа "Развитие культуры и спорта"</t>
  </si>
  <si>
    <t>Ответственный исполнитель - ДОК и С (правопреемник Управления культуры НАО)</t>
  </si>
  <si>
    <t>Соисполнитель - Департамент строительства, жилищно-коммунального хозяйства, энергетики и транспорта НАО (правопреемник-Управление строительства и ЖКХ НАО)</t>
  </si>
  <si>
    <t>8(81853)2-18-92</t>
  </si>
  <si>
    <t>ГБУК НАО "Дворец культуры "Арктика"</t>
  </si>
  <si>
    <t>1.1. Порведение государственной политики и отраслевое управление в сфере культуры, искусства и туризма</t>
  </si>
  <si>
    <t xml:space="preserve">ДОК и С </t>
  </si>
  <si>
    <t>1.2. Обеспечение выполнения государственного задания государственными учреждениями культуры</t>
  </si>
  <si>
    <t>ГБУК «Историко-культурный и ландшафтный музей-заповедник "Пустозерск»</t>
  </si>
  <si>
    <t>ГБУ НАО «Дирекция по эксплуатации зданий учреждений культуры»</t>
  </si>
  <si>
    <t>ГБУК НАО «Дворец культуры «Арктика»</t>
  </si>
  <si>
    <t>ГБУ НАО «Центр арктического туризма»</t>
  </si>
  <si>
    <t>ГБУК НАО «Клуб «Созвездие» п. Искателей</t>
  </si>
  <si>
    <t>ГБУК НАО «Дом культуры поселка Амдерма</t>
  </si>
  <si>
    <t>ГБУК НАО «Дом культуры деревни Андег»</t>
  </si>
  <si>
    <t>ГБУК НАО «Дом культуры села Великовисочное»</t>
  </si>
  <si>
    <t>ГБУК НАО «Дом культуры деревни Лабожское</t>
  </si>
  <si>
    <t>ГБУК НАО «Дом культуры деревни Щелино»</t>
  </si>
  <si>
    <t>ГБУК НАО «Несский дом народного творчества»</t>
  </si>
  <si>
    <t>ГБУК НАО «Культурный центр имени А.С. Савенковой»</t>
  </si>
  <si>
    <t>ГБУК НАО «Дом культуры поселка Усть-Кара»</t>
  </si>
  <si>
    <t>ГБУК НАО «Дом культуры поселка Бугрино»</t>
  </si>
  <si>
    <t>ГБУК НАО «Этно-культурный центр поселка Нельмин-Нос»</t>
  </si>
  <si>
    <t>ГБУК НАО «Центральный сельский Дом культуры села Ома»</t>
  </si>
  <si>
    <t>ГБУК НАО «Сельский Дом культуры деревни Вижас»</t>
  </si>
  <si>
    <t>ГБУК НАО «Сельский Дом культуры деревни Снопа»</t>
  </si>
  <si>
    <t>ГБУК НАО «Центральный сельский Дом культуры села Нижняя Пеша»</t>
  </si>
  <si>
    <t>ГБУК НАО «Дом культуры деревни Верхняя Пеша»</t>
  </si>
  <si>
    <t>ГБУК НАО «Дом культуры деревни Волоковая»</t>
  </si>
  <si>
    <t>ГБУК НАО «Дом культуры поселка Красное»</t>
  </si>
  <si>
    <t>ГБУК НАО «Дом культуры села Оксино»</t>
  </si>
  <si>
    <t>ГБУК НАО «Дом культуры «Березка»</t>
  </si>
  <si>
    <t>ГБУК НАО «Дом культуры деревни Каменка»</t>
  </si>
  <si>
    <t>ГБУК НАО «Социально-культурный центр «Престиж»</t>
  </si>
  <si>
    <t>ГБУК НАО «Дом культуры деревни Макаровой «Гармония»</t>
  </si>
  <si>
    <t>ГБУК НАО «Дом культуры поселка Индига»</t>
  </si>
  <si>
    <t>ГБУК НАО «Дом культуры поселка Выучейский»</t>
  </si>
  <si>
    <t>ГБУК НАО «Информационно-досуговый центр поселка Хорей-Вер»</t>
  </si>
  <si>
    <t>ГБУК НАО «Харутинский сельский центр культуры и досуга»</t>
  </si>
  <si>
    <t>ГБУК НАО «Дом культуры села Шойна»</t>
  </si>
  <si>
    <t>ГБУК НАО «Дом культуры поселка Каратайка»</t>
  </si>
  <si>
    <t xml:space="preserve">Ответственный исполнитель - ДОК и С </t>
  </si>
  <si>
    <t>ДОК и С</t>
  </si>
  <si>
    <t>январь 2016</t>
  </si>
  <si>
    <t>декабрь 2016</t>
  </si>
  <si>
    <t>3.7. Основное мероприятие 7 "Организация культурно-досуговой деятельности на территории городского округа"</t>
  </si>
  <si>
    <t>3.10. Основное мероприятие 10 "Культурно-досуговый центр в п. Лесозавод, корректировка проектной документации"
"</t>
  </si>
  <si>
    <t>Департамент строительства, жилищно-коммунального хозяйства, энергетики и транспорта НАО/КУ НАО "Централизованный стройзаказчик"</t>
  </si>
  <si>
    <t>ГБУ НАО "Центр арктического туризма"</t>
  </si>
  <si>
    <t>Начальник отдела планово-экономической работы _____________________________________ Л.О. Хабарова</t>
  </si>
  <si>
    <t>Исполнитель: Дегтеренко Жанна Борисовна</t>
  </si>
  <si>
    <t>1.3. Обеспечение выплаты единовременного пособия в связи с выходом на пенсию</t>
  </si>
  <si>
    <t>Оценка степени соответствия запланированному уровню затрат и эффективности использоания средств окружного бюджета и иных источников ресурсного обеспечения (запланировано/ освоено) (в в соответствии с Методикой оценки эффективности реализации государственных программ Ненецкого автономиного округа), в %</t>
  </si>
  <si>
    <t>"Развитие культуры и туризма" за 2016 год</t>
  </si>
  <si>
    <t xml:space="preserve">%; кассового исполнения средств окружного бюджета в отчетном периоде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</si>
</sst>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 readingOrder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1" xfId="0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5" fontId="0" fillId="2" borderId="1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Fill="1"/>
    <xf numFmtId="10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2" borderId="1" xfId="1" applyNumberFormat="1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vertical="center"/>
    </xf>
    <xf numFmtId="10" fontId="0" fillId="0" borderId="1" xfId="0" applyNumberFormat="1" applyBorder="1" applyAlignment="1"/>
    <xf numFmtId="165" fontId="0" fillId="0" borderId="1" xfId="0" applyNumberFormat="1" applyBorder="1" applyAlignment="1">
      <alignment horizontal="center"/>
    </xf>
    <xf numFmtId="0" fontId="0" fillId="0" borderId="0" xfId="0" applyBorder="1"/>
    <xf numFmtId="9" fontId="0" fillId="0" borderId="0" xfId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9" fontId="0" fillId="0" borderId="0" xfId="1" applyNumberFormat="1" applyFont="1" applyBorder="1" applyAlignment="1">
      <alignment horizontal="center" vertical="center"/>
    </xf>
    <xf numFmtId="9" fontId="0" fillId="2" borderId="0" xfId="1" applyFont="1" applyFill="1" applyBorder="1" applyAlignment="1">
      <alignment horizontal="center" vertical="center"/>
    </xf>
    <xf numFmtId="165" fontId="0" fillId="2" borderId="0" xfId="1" applyNumberFormat="1" applyFont="1" applyFill="1" applyBorder="1" applyAlignment="1">
      <alignment horizontal="center" vertical="center"/>
    </xf>
    <xf numFmtId="9" fontId="0" fillId="2" borderId="0" xfId="1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19"/>
  <sheetViews>
    <sheetView tabSelected="1" zoomScaleNormal="100" workbookViewId="0">
      <pane xSplit="12" ySplit="14" topLeftCell="M15" activePane="bottomRight" state="frozen"/>
      <selection pane="topRight" activeCell="N1" sqref="N1"/>
      <selection pane="bottomLeft" activeCell="A15" sqref="A15"/>
      <selection pane="bottomRight" activeCell="D14" sqref="D14"/>
    </sheetView>
  </sheetViews>
  <sheetFormatPr defaultRowHeight="15" x14ac:dyDescent="0.25"/>
  <cols>
    <col min="1" max="1" width="17.28515625" customWidth="1"/>
    <col min="2" max="2" width="13.85546875" customWidth="1"/>
    <col min="3" max="3" width="14.5703125" customWidth="1"/>
    <col min="4" max="4" width="9.5703125" bestFit="1" customWidth="1"/>
    <col min="9" max="9" width="10.7109375" customWidth="1"/>
    <col min="10" max="10" width="10" customWidth="1"/>
    <col min="11" max="11" width="10.5703125" customWidth="1"/>
    <col min="14" max="14" width="10.5703125" customWidth="1"/>
    <col min="16" max="16" width="9.85546875" customWidth="1"/>
    <col min="19" max="19" width="23.140625" customWidth="1"/>
    <col min="20" max="20" width="24" customWidth="1"/>
    <col min="21" max="21" width="38" customWidth="1"/>
    <col min="22" max="22" width="14.42578125" customWidth="1"/>
  </cols>
  <sheetData>
    <row r="2" spans="1:21" x14ac:dyDescent="0.25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x14ac:dyDescent="0.25">
      <c r="A3" s="56" t="s">
        <v>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1" x14ac:dyDescent="0.25">
      <c r="A4" s="57" t="s">
        <v>101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1" x14ac:dyDescent="0.25">
      <c r="A5" s="58" t="s">
        <v>15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1" x14ac:dyDescent="0.25">
      <c r="A6" s="56" t="s">
        <v>47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8" spans="1:21" x14ac:dyDescent="0.25">
      <c r="A8" s="48" t="s">
        <v>0</v>
      </c>
      <c r="B8" s="48" t="s">
        <v>1</v>
      </c>
      <c r="C8" s="48" t="s">
        <v>2</v>
      </c>
      <c r="D8" s="48" t="s">
        <v>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 t="s">
        <v>102</v>
      </c>
      <c r="T8" s="48" t="s">
        <v>31</v>
      </c>
      <c r="U8" s="48" t="s">
        <v>100</v>
      </c>
    </row>
    <row r="9" spans="1:21" ht="15" customHeight="1" x14ac:dyDescent="0.25">
      <c r="A9" s="48"/>
      <c r="B9" s="48"/>
      <c r="C9" s="48"/>
      <c r="D9" s="48" t="s">
        <v>4</v>
      </c>
      <c r="E9" s="48"/>
      <c r="F9" s="48"/>
      <c r="G9" s="48"/>
      <c r="H9" s="48"/>
      <c r="I9" s="48" t="s">
        <v>7</v>
      </c>
      <c r="J9" s="48"/>
      <c r="K9" s="48"/>
      <c r="L9" s="48"/>
      <c r="M9" s="48"/>
      <c r="N9" s="48" t="s">
        <v>8</v>
      </c>
      <c r="O9" s="48"/>
      <c r="P9" s="48"/>
      <c r="Q9" s="48"/>
      <c r="R9" s="48"/>
      <c r="S9" s="48"/>
      <c r="T9" s="48"/>
      <c r="U9" s="48"/>
    </row>
    <row r="10" spans="1:21" x14ac:dyDescent="0.25">
      <c r="A10" s="48"/>
      <c r="B10" s="48"/>
      <c r="C10" s="48"/>
      <c r="D10" s="48" t="s">
        <v>5</v>
      </c>
      <c r="E10" s="48" t="s">
        <v>6</v>
      </c>
      <c r="F10" s="48"/>
      <c r="G10" s="48"/>
      <c r="H10" s="48"/>
      <c r="I10" s="59" t="s">
        <v>5</v>
      </c>
      <c r="J10" s="48" t="s">
        <v>6</v>
      </c>
      <c r="K10" s="48"/>
      <c r="L10" s="48"/>
      <c r="M10" s="48"/>
      <c r="N10" s="48" t="s">
        <v>5</v>
      </c>
      <c r="O10" s="48" t="s">
        <v>6</v>
      </c>
      <c r="P10" s="48"/>
      <c r="Q10" s="48"/>
      <c r="R10" s="48"/>
      <c r="S10" s="48"/>
      <c r="T10" s="48"/>
      <c r="U10" s="48"/>
    </row>
    <row r="11" spans="1:21" ht="112.5" customHeight="1" x14ac:dyDescent="0.25">
      <c r="A11" s="48"/>
      <c r="B11" s="48"/>
      <c r="C11" s="48"/>
      <c r="D11" s="48"/>
      <c r="E11" s="2" t="s">
        <v>9</v>
      </c>
      <c r="F11" s="3" t="s">
        <v>10</v>
      </c>
      <c r="G11" s="3" t="s">
        <v>11</v>
      </c>
      <c r="H11" s="3" t="s">
        <v>12</v>
      </c>
      <c r="I11" s="60"/>
      <c r="J11" s="2" t="s">
        <v>9</v>
      </c>
      <c r="K11" s="3" t="s">
        <v>10</v>
      </c>
      <c r="L11" s="3" t="s">
        <v>11</v>
      </c>
      <c r="M11" s="3" t="s">
        <v>12</v>
      </c>
      <c r="N11" s="48"/>
      <c r="O11" s="2" t="s">
        <v>9</v>
      </c>
      <c r="P11" s="3" t="s">
        <v>10</v>
      </c>
      <c r="Q11" s="3" t="s">
        <v>11</v>
      </c>
      <c r="R11" s="3" t="s">
        <v>12</v>
      </c>
      <c r="S11" s="48"/>
      <c r="T11" s="48"/>
      <c r="U11" s="48"/>
    </row>
    <row r="12" spans="1:21" ht="15.75" customHeight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10</v>
      </c>
      <c r="J12" s="5">
        <v>11</v>
      </c>
      <c r="K12" s="5">
        <v>12</v>
      </c>
      <c r="L12" s="5">
        <v>13</v>
      </c>
      <c r="M12" s="5">
        <v>14</v>
      </c>
      <c r="N12" s="5">
        <v>15</v>
      </c>
      <c r="O12" s="5">
        <v>16</v>
      </c>
      <c r="P12" s="5">
        <v>17</v>
      </c>
      <c r="Q12" s="5">
        <v>18</v>
      </c>
      <c r="R12" s="5">
        <v>19</v>
      </c>
      <c r="S12" s="5">
        <v>20</v>
      </c>
      <c r="T12" s="5">
        <v>21</v>
      </c>
      <c r="U12" s="19">
        <v>22</v>
      </c>
    </row>
    <row r="13" spans="1:21" ht="15" customHeight="1" x14ac:dyDescent="0.25">
      <c r="A13" s="52" t="s">
        <v>48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4"/>
    </row>
    <row r="14" spans="1:21" ht="30" x14ac:dyDescent="0.25">
      <c r="A14" s="8" t="s">
        <v>16</v>
      </c>
      <c r="B14" s="8"/>
      <c r="C14" s="8"/>
      <c r="D14" s="9">
        <f>D18+D64+D79+D105+D117</f>
        <v>658605.60000000009</v>
      </c>
      <c r="E14" s="9">
        <f>E18+E64+E79+E105+E117</f>
        <v>885.9</v>
      </c>
      <c r="F14" s="9">
        <f>F18+F64+F79+F105+F117</f>
        <v>657719.70000000007</v>
      </c>
      <c r="G14" s="9"/>
      <c r="H14" s="9"/>
      <c r="I14" s="9">
        <f>I18+I64+I79+I105+I117</f>
        <v>620357.60000000021</v>
      </c>
      <c r="J14" s="9">
        <f>J18+J64+J79+J105+J117</f>
        <v>885.6</v>
      </c>
      <c r="K14" s="9">
        <f>K18+K64+K79+K105+K117</f>
        <v>619472.00000000023</v>
      </c>
      <c r="L14" s="9"/>
      <c r="M14" s="9"/>
      <c r="N14" s="9">
        <f>N18+N64+N79+N105+N117</f>
        <v>620323.08000000019</v>
      </c>
      <c r="O14" s="9">
        <f>O18+O64+O79+O105+O117</f>
        <v>885.6</v>
      </c>
      <c r="P14" s="9">
        <f>P18+P64+P79+P105+P117</f>
        <v>619437.48000000021</v>
      </c>
      <c r="Q14" s="9"/>
      <c r="R14" s="9"/>
      <c r="S14" s="10">
        <f>K14/F14</f>
        <v>0.94184802431795822</v>
      </c>
      <c r="T14" s="61">
        <f>P14/K14</f>
        <v>0.99994427512462225</v>
      </c>
      <c r="U14" s="20">
        <f>N14/D14</f>
        <v>0.94187337611462774</v>
      </c>
    </row>
    <row r="15" spans="1:21" ht="90" x14ac:dyDescent="0.25">
      <c r="A15" s="1" t="s">
        <v>49</v>
      </c>
      <c r="B15" s="1"/>
      <c r="C15" s="1"/>
      <c r="D15" s="4">
        <f>E15+F15+G15+H15</f>
        <v>2356</v>
      </c>
      <c r="E15" s="4">
        <f>E20+E87</f>
        <v>885.9</v>
      </c>
      <c r="F15" s="4">
        <f>F67+F81</f>
        <v>1470.1</v>
      </c>
      <c r="G15" s="4"/>
      <c r="H15" s="4"/>
      <c r="I15" s="4">
        <f>J15+K15+L15+M15</f>
        <v>2315.6</v>
      </c>
      <c r="J15" s="4">
        <f>J20+J87</f>
        <v>885.6</v>
      </c>
      <c r="K15" s="4">
        <f>K81+K67</f>
        <v>1430</v>
      </c>
      <c r="L15" s="4"/>
      <c r="M15" s="4"/>
      <c r="N15" s="4">
        <f>O15+P15+Q15+R15</f>
        <v>2283.1</v>
      </c>
      <c r="O15" s="4">
        <f>O20</f>
        <v>853.1</v>
      </c>
      <c r="P15" s="4">
        <f>P67+P81</f>
        <v>1430</v>
      </c>
      <c r="Q15" s="4"/>
      <c r="R15" s="14"/>
      <c r="S15" s="15">
        <f>K15/F15</f>
        <v>0.97272294401741388</v>
      </c>
      <c r="T15" s="15">
        <f>P15/K15</f>
        <v>1</v>
      </c>
      <c r="U15" s="35">
        <f>N15/D15</f>
        <v>0.96905772495755516</v>
      </c>
    </row>
    <row r="16" spans="1:21" ht="180" x14ac:dyDescent="0.25">
      <c r="A16" s="1" t="s">
        <v>50</v>
      </c>
      <c r="B16" s="1"/>
      <c r="C16" s="1"/>
      <c r="D16" s="4">
        <f>E16+F16+G16+H16</f>
        <v>140.4</v>
      </c>
      <c r="E16" s="4"/>
      <c r="F16" s="4">
        <f>F102+F111</f>
        <v>140.4</v>
      </c>
      <c r="G16" s="4"/>
      <c r="H16" s="4"/>
      <c r="I16" s="4">
        <f>J16+K16+L16+M16</f>
        <v>140.19999999999999</v>
      </c>
      <c r="J16" s="4"/>
      <c r="K16" s="4">
        <f>K102+K111</f>
        <v>140.19999999999999</v>
      </c>
      <c r="L16" s="4"/>
      <c r="M16" s="4"/>
      <c r="N16" s="4">
        <f>O16+P16+Q16+R16</f>
        <v>140.19999999999999</v>
      </c>
      <c r="O16" s="4"/>
      <c r="P16" s="4">
        <f>P102+P111</f>
        <v>140.19999999999999</v>
      </c>
      <c r="Q16" s="4"/>
      <c r="R16" s="14"/>
      <c r="S16" s="15">
        <f>K16/F16</f>
        <v>0.99857549857549843</v>
      </c>
      <c r="T16" s="15">
        <f>P16/K16</f>
        <v>1</v>
      </c>
      <c r="U16" s="35">
        <f>N16/D16</f>
        <v>0.99857549857549843</v>
      </c>
    </row>
    <row r="17" spans="1:24" ht="15" customHeight="1" x14ac:dyDescent="0.25">
      <c r="A17" s="43" t="s">
        <v>17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</row>
    <row r="18" spans="1:24" ht="30" x14ac:dyDescent="0.25">
      <c r="A18" s="8" t="s">
        <v>16</v>
      </c>
      <c r="B18" s="8"/>
      <c r="C18" s="8"/>
      <c r="D18" s="9">
        <f>D20+D23+D61</f>
        <v>645159.10000000009</v>
      </c>
      <c r="E18" s="9">
        <f>E20+E23+E61</f>
        <v>853.4</v>
      </c>
      <c r="F18" s="9">
        <f>F20+F23+F61</f>
        <v>644305.70000000007</v>
      </c>
      <c r="G18" s="9"/>
      <c r="H18" s="9"/>
      <c r="I18" s="9">
        <f>I20+I23+I61</f>
        <v>607487.40000000014</v>
      </c>
      <c r="J18" s="9">
        <f>J20+J23</f>
        <v>853.1</v>
      </c>
      <c r="K18" s="9">
        <f>K20+K23+K61</f>
        <v>606634.30000000016</v>
      </c>
      <c r="L18" s="9"/>
      <c r="M18" s="9"/>
      <c r="N18" s="9">
        <f>N20+N23+N61</f>
        <v>607452.88000000012</v>
      </c>
      <c r="O18" s="9">
        <f>O20+O23</f>
        <v>853.1</v>
      </c>
      <c r="P18" s="9">
        <f>P20+P23+P61</f>
        <v>606599.78000000014</v>
      </c>
      <c r="Q18" s="9"/>
      <c r="R18" s="9"/>
      <c r="S18" s="10">
        <f>K18/F18</f>
        <v>0.9415317915082857</v>
      </c>
      <c r="T18" s="10">
        <f>P18/K18</f>
        <v>0.9999430958651695</v>
      </c>
      <c r="U18" s="20">
        <f>N18/D18</f>
        <v>0.94155516057977018</v>
      </c>
    </row>
    <row r="19" spans="1:24" ht="15" customHeight="1" x14ac:dyDescent="0.25">
      <c r="A19" s="36" t="s">
        <v>53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</row>
    <row r="20" spans="1:24" ht="30" x14ac:dyDescent="0.25">
      <c r="A20" s="1" t="s">
        <v>16</v>
      </c>
      <c r="B20" s="1"/>
      <c r="C20" s="1"/>
      <c r="D20" s="4">
        <f>D21</f>
        <v>853.4</v>
      </c>
      <c r="E20" s="4">
        <f>E21</f>
        <v>853.4</v>
      </c>
      <c r="F20" s="4"/>
      <c r="G20" s="4"/>
      <c r="H20" s="4"/>
      <c r="I20" s="4">
        <f>I21</f>
        <v>853.1</v>
      </c>
      <c r="J20" s="4">
        <f>J21</f>
        <v>853.1</v>
      </c>
      <c r="K20" s="4"/>
      <c r="L20" s="4"/>
      <c r="M20" s="4"/>
      <c r="N20" s="4">
        <f>N21</f>
        <v>853.1</v>
      </c>
      <c r="O20" s="4">
        <f>O21</f>
        <v>853.1</v>
      </c>
      <c r="P20" s="4"/>
      <c r="Q20" s="4"/>
      <c r="R20" s="4"/>
      <c r="S20" s="15" t="e">
        <f>K20/F20</f>
        <v>#DIV/0!</v>
      </c>
      <c r="T20" s="6" t="e">
        <f>T21</f>
        <v>#DIV/0!</v>
      </c>
      <c r="U20" s="21">
        <f>N20/D20</f>
        <v>0.99964846496367477</v>
      </c>
    </row>
    <row r="21" spans="1:24" s="16" customFormat="1" x14ac:dyDescent="0.25">
      <c r="A21" s="12" t="s">
        <v>54</v>
      </c>
      <c r="B21" s="13" t="s">
        <v>91</v>
      </c>
      <c r="C21" s="13" t="s">
        <v>92</v>
      </c>
      <c r="D21" s="14">
        <f>E21+F21+G21+H21</f>
        <v>853.4</v>
      </c>
      <c r="E21" s="14">
        <v>853.4</v>
      </c>
      <c r="F21" s="14"/>
      <c r="G21" s="14"/>
      <c r="H21" s="14"/>
      <c r="I21" s="14">
        <f>J21+K21</f>
        <v>853.1</v>
      </c>
      <c r="J21" s="14">
        <v>853.1</v>
      </c>
      <c r="K21" s="14"/>
      <c r="L21" s="14"/>
      <c r="M21" s="14"/>
      <c r="N21" s="14">
        <f>O21+P21</f>
        <v>853.1</v>
      </c>
      <c r="O21" s="14">
        <v>853.1</v>
      </c>
      <c r="P21" s="14"/>
      <c r="Q21" s="14"/>
      <c r="R21" s="14"/>
      <c r="S21" s="15" t="e">
        <f>K21/F21</f>
        <v>#DIV/0!</v>
      </c>
      <c r="T21" s="15" t="e">
        <f>P21/K21</f>
        <v>#DIV/0!</v>
      </c>
      <c r="U21" s="21">
        <f>N21/D21</f>
        <v>0.99964846496367477</v>
      </c>
    </row>
    <row r="22" spans="1:24" ht="15" customHeight="1" x14ac:dyDescent="0.25">
      <c r="A22" s="36" t="s">
        <v>55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/>
    </row>
    <row r="23" spans="1:24" ht="30" x14ac:dyDescent="0.25">
      <c r="A23" s="1" t="s">
        <v>16</v>
      </c>
      <c r="B23" s="1"/>
      <c r="C23" s="1"/>
      <c r="D23" s="4">
        <f>SUM(D24:D59)</f>
        <v>644230.70000000007</v>
      </c>
      <c r="E23" s="4"/>
      <c r="F23" s="4">
        <f>SUM(F24:F59)</f>
        <v>644230.70000000007</v>
      </c>
      <c r="G23" s="4"/>
      <c r="H23" s="4"/>
      <c r="I23" s="4">
        <f>SUM(I24:I59)</f>
        <v>606634.30000000016</v>
      </c>
      <c r="J23" s="4"/>
      <c r="K23" s="4">
        <f>SUM(K24:K59)</f>
        <v>606634.30000000016</v>
      </c>
      <c r="L23" s="4"/>
      <c r="M23" s="4"/>
      <c r="N23" s="4">
        <f>SUM(N24:N59)</f>
        <v>606599.78000000014</v>
      </c>
      <c r="O23" s="4"/>
      <c r="P23" s="4">
        <f>SUM(P24:P59)</f>
        <v>606599.78000000014</v>
      </c>
      <c r="Q23" s="4"/>
      <c r="R23" s="4"/>
      <c r="S23" s="15">
        <f>K23/F23</f>
        <v>0.94164140268385232</v>
      </c>
      <c r="T23" s="6">
        <f>P23/K23</f>
        <v>0.9999430958651695</v>
      </c>
      <c r="U23" s="21">
        <f>N23/D23</f>
        <v>0.94158781939451208</v>
      </c>
      <c r="V23" s="11"/>
    </row>
    <row r="24" spans="1:24" s="16" customFormat="1" ht="93" customHeight="1" x14ac:dyDescent="0.25">
      <c r="A24" s="12" t="s">
        <v>34</v>
      </c>
      <c r="B24" s="13" t="s">
        <v>91</v>
      </c>
      <c r="C24" s="13" t="s">
        <v>92</v>
      </c>
      <c r="D24" s="14">
        <f>E24+F24+G24+H24</f>
        <v>62532.3</v>
      </c>
      <c r="E24" s="14"/>
      <c r="F24" s="14">
        <v>62532.3</v>
      </c>
      <c r="G24" s="14"/>
      <c r="H24" s="14"/>
      <c r="I24" s="14">
        <f>J24+K24+L24+M24</f>
        <v>60154.9</v>
      </c>
      <c r="J24" s="14"/>
      <c r="K24" s="14">
        <v>60154.9</v>
      </c>
      <c r="L24" s="14"/>
      <c r="M24" s="14"/>
      <c r="N24" s="14">
        <f>O24+P24+Q24+R24</f>
        <v>60154.9</v>
      </c>
      <c r="O24" s="14"/>
      <c r="P24" s="14">
        <v>60154.9</v>
      </c>
      <c r="Q24" s="14"/>
      <c r="R24" s="14"/>
      <c r="S24" s="15">
        <f>K24/F24</f>
        <v>0.96198124809098651</v>
      </c>
      <c r="T24" s="15">
        <f>P24/K24</f>
        <v>1</v>
      </c>
      <c r="U24" s="21">
        <f>N24/D24</f>
        <v>0.96198124809098651</v>
      </c>
    </row>
    <row r="25" spans="1:24" s="16" customFormat="1" ht="93.75" customHeight="1" x14ac:dyDescent="0.25">
      <c r="A25" s="12" t="s">
        <v>20</v>
      </c>
      <c r="B25" s="13" t="s">
        <v>91</v>
      </c>
      <c r="C25" s="13" t="s">
        <v>92</v>
      </c>
      <c r="D25" s="14">
        <f t="shared" ref="D25:D59" si="0">E25+F25+G25+H25</f>
        <v>40377.4</v>
      </c>
      <c r="E25" s="14"/>
      <c r="F25" s="14">
        <v>40377.4</v>
      </c>
      <c r="G25" s="14"/>
      <c r="H25" s="14"/>
      <c r="I25" s="14">
        <f t="shared" ref="I25:I59" si="1">J25+K25+L25+M25</f>
        <v>39500</v>
      </c>
      <c r="J25" s="14"/>
      <c r="K25" s="14">
        <v>39500</v>
      </c>
      <c r="L25" s="14"/>
      <c r="M25" s="14"/>
      <c r="N25" s="14">
        <f t="shared" ref="N25:N59" si="2">O25+P25+Q25+R25</f>
        <v>39500</v>
      </c>
      <c r="O25" s="14"/>
      <c r="P25" s="14">
        <v>39500</v>
      </c>
      <c r="Q25" s="14"/>
      <c r="R25" s="14"/>
      <c r="S25" s="15">
        <f t="shared" ref="S24:S65" si="3">K25/F25</f>
        <v>0.97827002233922933</v>
      </c>
      <c r="T25" s="15">
        <f t="shared" ref="T25:T59" si="4">P25/K25</f>
        <v>1</v>
      </c>
      <c r="U25" s="21">
        <f>N25/D25</f>
        <v>0.97827002233922933</v>
      </c>
      <c r="V25" s="17"/>
    </row>
    <row r="26" spans="1:24" s="16" customFormat="1" ht="90.75" customHeight="1" x14ac:dyDescent="0.25">
      <c r="A26" s="12" t="s">
        <v>56</v>
      </c>
      <c r="B26" s="13" t="s">
        <v>91</v>
      </c>
      <c r="C26" s="13" t="s">
        <v>92</v>
      </c>
      <c r="D26" s="14">
        <f t="shared" si="0"/>
        <v>19499</v>
      </c>
      <c r="E26" s="14"/>
      <c r="F26" s="14">
        <v>19499</v>
      </c>
      <c r="G26" s="14"/>
      <c r="H26" s="14"/>
      <c r="I26" s="14">
        <f t="shared" si="1"/>
        <v>19189.5</v>
      </c>
      <c r="J26" s="14"/>
      <c r="K26" s="14">
        <v>19189.5</v>
      </c>
      <c r="L26" s="14"/>
      <c r="M26" s="14"/>
      <c r="N26" s="14">
        <f t="shared" si="2"/>
        <v>19189.5</v>
      </c>
      <c r="O26" s="14"/>
      <c r="P26" s="14">
        <v>19189.5</v>
      </c>
      <c r="Q26" s="14"/>
      <c r="R26" s="14"/>
      <c r="S26" s="15">
        <f t="shared" si="3"/>
        <v>0.98412739114826397</v>
      </c>
      <c r="T26" s="15">
        <f t="shared" si="4"/>
        <v>1</v>
      </c>
      <c r="U26" s="21">
        <f>N26/D26</f>
        <v>0.98412739114826397</v>
      </c>
      <c r="V26" s="17"/>
    </row>
    <row r="27" spans="1:24" s="16" customFormat="1" ht="94.5" customHeight="1" x14ac:dyDescent="0.25">
      <c r="A27" s="12" t="s">
        <v>22</v>
      </c>
      <c r="B27" s="13" t="s">
        <v>91</v>
      </c>
      <c r="C27" s="13" t="s">
        <v>92</v>
      </c>
      <c r="D27" s="14">
        <f>E27+F27+G27+H27</f>
        <v>91290.9</v>
      </c>
      <c r="E27" s="14"/>
      <c r="F27" s="14">
        <v>91290.9</v>
      </c>
      <c r="G27" s="14"/>
      <c r="H27" s="14"/>
      <c r="I27" s="14">
        <f t="shared" si="1"/>
        <v>83796.7</v>
      </c>
      <c r="J27" s="14"/>
      <c r="K27" s="14">
        <v>83796.7</v>
      </c>
      <c r="L27" s="14"/>
      <c r="M27" s="14"/>
      <c r="N27" s="14">
        <f t="shared" si="2"/>
        <v>83796.7</v>
      </c>
      <c r="O27" s="14"/>
      <c r="P27" s="14">
        <v>83796.7</v>
      </c>
      <c r="Q27" s="14"/>
      <c r="R27" s="14"/>
      <c r="S27" s="15">
        <f t="shared" si="3"/>
        <v>0.91790857577261264</v>
      </c>
      <c r="T27" s="15">
        <f t="shared" si="4"/>
        <v>1</v>
      </c>
      <c r="U27" s="21">
        <f>N27/D27</f>
        <v>0.91790857577261264</v>
      </c>
    </row>
    <row r="28" spans="1:24" s="16" customFormat="1" ht="96" customHeight="1" x14ac:dyDescent="0.25">
      <c r="A28" s="12" t="s">
        <v>57</v>
      </c>
      <c r="B28" s="13" t="s">
        <v>91</v>
      </c>
      <c r="C28" s="13" t="s">
        <v>92</v>
      </c>
      <c r="D28" s="14">
        <f t="shared" si="0"/>
        <v>131748</v>
      </c>
      <c r="E28" s="14"/>
      <c r="F28" s="14">
        <v>131748</v>
      </c>
      <c r="G28" s="14"/>
      <c r="H28" s="14"/>
      <c r="I28" s="14">
        <f t="shared" si="1"/>
        <v>118714.7</v>
      </c>
      <c r="J28" s="14"/>
      <c r="K28" s="14">
        <v>118714.7</v>
      </c>
      <c r="L28" s="14"/>
      <c r="M28" s="14"/>
      <c r="N28" s="14">
        <f t="shared" si="2"/>
        <v>118714.7</v>
      </c>
      <c r="O28" s="14"/>
      <c r="P28" s="14">
        <v>118714.7</v>
      </c>
      <c r="Q28" s="14"/>
      <c r="R28" s="14"/>
      <c r="S28" s="15">
        <f t="shared" si="3"/>
        <v>0.90107402009897686</v>
      </c>
      <c r="T28" s="15">
        <f t="shared" si="4"/>
        <v>1</v>
      </c>
      <c r="U28" s="21">
        <f>N28/D28</f>
        <v>0.90107402009897686</v>
      </c>
    </row>
    <row r="29" spans="1:24" s="16" customFormat="1" ht="60" x14ac:dyDescent="0.25">
      <c r="A29" s="12" t="s">
        <v>58</v>
      </c>
      <c r="B29" s="13" t="s">
        <v>91</v>
      </c>
      <c r="C29" s="13" t="s">
        <v>92</v>
      </c>
      <c r="D29" s="14">
        <f>E29+F29+G29+H29</f>
        <v>85057.600000000006</v>
      </c>
      <c r="E29" s="14"/>
      <c r="F29" s="14">
        <v>85057.600000000006</v>
      </c>
      <c r="G29" s="14"/>
      <c r="H29" s="14"/>
      <c r="I29" s="14">
        <f t="shared" si="1"/>
        <v>85057.600000000006</v>
      </c>
      <c r="J29" s="14"/>
      <c r="K29" s="14">
        <v>85057.600000000006</v>
      </c>
      <c r="L29" s="14"/>
      <c r="M29" s="14"/>
      <c r="N29" s="14">
        <f t="shared" si="2"/>
        <v>85023.08</v>
      </c>
      <c r="O29" s="14"/>
      <c r="P29" s="14">
        <v>85023.08</v>
      </c>
      <c r="Q29" s="14"/>
      <c r="R29" s="14"/>
      <c r="S29" s="15">
        <f t="shared" si="3"/>
        <v>1</v>
      </c>
      <c r="T29" s="18">
        <f>P29/K29</f>
        <v>0.99959415737100499</v>
      </c>
      <c r="U29" s="21">
        <f>N29/D29</f>
        <v>0.99959415737100499</v>
      </c>
    </row>
    <row r="30" spans="1:24" s="16" customFormat="1" ht="96" customHeight="1" x14ac:dyDescent="0.25">
      <c r="A30" s="12" t="s">
        <v>59</v>
      </c>
      <c r="B30" s="13" t="s">
        <v>91</v>
      </c>
      <c r="C30" s="13" t="s">
        <v>92</v>
      </c>
      <c r="D30" s="14">
        <f t="shared" si="0"/>
        <v>33092.800000000003</v>
      </c>
      <c r="E30" s="14"/>
      <c r="F30" s="14">
        <v>33092.800000000003</v>
      </c>
      <c r="G30" s="14"/>
      <c r="H30" s="14"/>
      <c r="I30" s="14">
        <f t="shared" si="1"/>
        <v>32024.3</v>
      </c>
      <c r="J30" s="14"/>
      <c r="K30" s="14">
        <v>32024.3</v>
      </c>
      <c r="L30" s="14"/>
      <c r="M30" s="14"/>
      <c r="N30" s="14">
        <f>P30</f>
        <v>32024.3</v>
      </c>
      <c r="O30" s="14"/>
      <c r="P30" s="14">
        <v>32024.3</v>
      </c>
      <c r="Q30" s="14"/>
      <c r="R30" s="14"/>
      <c r="S30" s="15">
        <f>K30/F30</f>
        <v>0.96771200986317252</v>
      </c>
      <c r="T30" s="15">
        <f t="shared" si="4"/>
        <v>1</v>
      </c>
      <c r="U30" s="21">
        <f>N30/D30</f>
        <v>0.96771200986317252</v>
      </c>
    </row>
    <row r="31" spans="1:24" s="16" customFormat="1" ht="96" customHeight="1" x14ac:dyDescent="0.25">
      <c r="A31" s="12" t="s">
        <v>60</v>
      </c>
      <c r="B31" s="13" t="s">
        <v>91</v>
      </c>
      <c r="C31" s="13" t="s">
        <v>92</v>
      </c>
      <c r="D31" s="14">
        <f t="shared" si="0"/>
        <v>19629.5</v>
      </c>
      <c r="E31" s="14"/>
      <c r="F31" s="14">
        <v>19629.5</v>
      </c>
      <c r="G31" s="14"/>
      <c r="H31" s="14"/>
      <c r="I31" s="14">
        <f t="shared" si="1"/>
        <v>19529.7</v>
      </c>
      <c r="J31" s="14"/>
      <c r="K31" s="14">
        <v>19529.7</v>
      </c>
      <c r="L31" s="14"/>
      <c r="M31" s="14"/>
      <c r="N31" s="14">
        <f t="shared" si="2"/>
        <v>19529.7</v>
      </c>
      <c r="O31" s="14"/>
      <c r="P31" s="14">
        <v>19529.7</v>
      </c>
      <c r="Q31" s="14"/>
      <c r="R31" s="14"/>
      <c r="S31" s="15">
        <f t="shared" si="3"/>
        <v>0.99491581548180041</v>
      </c>
      <c r="T31" s="15">
        <f t="shared" si="4"/>
        <v>1</v>
      </c>
      <c r="U31" s="21">
        <f>N31/D31</f>
        <v>0.99491581548180041</v>
      </c>
      <c r="V31" s="17"/>
      <c r="W31" s="17"/>
      <c r="X31" s="17"/>
    </row>
    <row r="32" spans="1:24" s="16" customFormat="1" ht="60" x14ac:dyDescent="0.25">
      <c r="A32" s="12" t="s">
        <v>61</v>
      </c>
      <c r="B32" s="13" t="s">
        <v>91</v>
      </c>
      <c r="C32" s="13" t="s">
        <v>92</v>
      </c>
      <c r="D32" s="14">
        <f t="shared" si="0"/>
        <v>5170.8999999999996</v>
      </c>
      <c r="E32" s="14"/>
      <c r="F32" s="14">
        <v>5170.8999999999996</v>
      </c>
      <c r="G32" s="14"/>
      <c r="H32" s="14"/>
      <c r="I32" s="14">
        <f t="shared" si="1"/>
        <v>4682.3999999999996</v>
      </c>
      <c r="J32" s="14"/>
      <c r="K32" s="14">
        <v>4682.3999999999996</v>
      </c>
      <c r="L32" s="14"/>
      <c r="M32" s="14"/>
      <c r="N32" s="14">
        <f t="shared" si="2"/>
        <v>4682.3999999999996</v>
      </c>
      <c r="O32" s="14"/>
      <c r="P32" s="14">
        <v>4682.3999999999996</v>
      </c>
      <c r="Q32" s="14"/>
      <c r="R32" s="14"/>
      <c r="S32" s="15">
        <f t="shared" si="3"/>
        <v>0.90552901815931464</v>
      </c>
      <c r="T32" s="15">
        <f t="shared" si="4"/>
        <v>1</v>
      </c>
      <c r="U32" s="21">
        <f>N32/D32</f>
        <v>0.90552901815931464</v>
      </c>
    </row>
    <row r="33" spans="1:21" s="16" customFormat="1" ht="45" x14ac:dyDescent="0.25">
      <c r="A33" s="12" t="s">
        <v>62</v>
      </c>
      <c r="B33" s="13" t="s">
        <v>91</v>
      </c>
      <c r="C33" s="13" t="s">
        <v>92</v>
      </c>
      <c r="D33" s="14">
        <f t="shared" si="0"/>
        <v>4894.3999999999996</v>
      </c>
      <c r="E33" s="14"/>
      <c r="F33" s="14">
        <v>4894.3999999999996</v>
      </c>
      <c r="G33" s="14"/>
      <c r="H33" s="14"/>
      <c r="I33" s="14">
        <f t="shared" si="1"/>
        <v>4300.2</v>
      </c>
      <c r="J33" s="14"/>
      <c r="K33" s="14">
        <v>4300.2</v>
      </c>
      <c r="L33" s="14"/>
      <c r="M33" s="14"/>
      <c r="N33" s="14">
        <f t="shared" si="2"/>
        <v>4300.2</v>
      </c>
      <c r="O33" s="14"/>
      <c r="P33" s="14">
        <v>4300.2</v>
      </c>
      <c r="Q33" s="14"/>
      <c r="R33" s="14"/>
      <c r="S33" s="15">
        <f t="shared" si="3"/>
        <v>0.87859594638770844</v>
      </c>
      <c r="T33" s="15">
        <f t="shared" si="4"/>
        <v>1</v>
      </c>
      <c r="U33" s="21">
        <f>N33/D33</f>
        <v>0.87859594638770844</v>
      </c>
    </row>
    <row r="34" spans="1:21" s="16" customFormat="1" ht="60" x14ac:dyDescent="0.25">
      <c r="A34" s="12" t="s">
        <v>63</v>
      </c>
      <c r="B34" s="13" t="s">
        <v>91</v>
      </c>
      <c r="C34" s="13" t="s">
        <v>92</v>
      </c>
      <c r="D34" s="14">
        <f>E34+F34+G34+H34</f>
        <v>14756.2</v>
      </c>
      <c r="E34" s="14"/>
      <c r="F34" s="14">
        <v>14756.2</v>
      </c>
      <c r="G34" s="14"/>
      <c r="H34" s="14"/>
      <c r="I34" s="14">
        <f t="shared" si="1"/>
        <v>13549.2</v>
      </c>
      <c r="J34" s="14"/>
      <c r="K34" s="14">
        <v>13549.2</v>
      </c>
      <c r="L34" s="14"/>
      <c r="M34" s="14"/>
      <c r="N34" s="14">
        <f t="shared" si="2"/>
        <v>13549.2</v>
      </c>
      <c r="O34" s="14"/>
      <c r="P34" s="14">
        <v>13549.2</v>
      </c>
      <c r="Q34" s="14"/>
      <c r="R34" s="14"/>
      <c r="S34" s="15">
        <f t="shared" si="3"/>
        <v>0.91820387362600131</v>
      </c>
      <c r="T34" s="15">
        <f t="shared" si="4"/>
        <v>1</v>
      </c>
      <c r="U34" s="21">
        <f>N34/D34</f>
        <v>0.91820387362600131</v>
      </c>
    </row>
    <row r="35" spans="1:21" s="16" customFormat="1" ht="60" x14ac:dyDescent="0.25">
      <c r="A35" s="12" t="s">
        <v>64</v>
      </c>
      <c r="B35" s="13" t="s">
        <v>91</v>
      </c>
      <c r="C35" s="13" t="s">
        <v>92</v>
      </c>
      <c r="D35" s="14">
        <f t="shared" si="0"/>
        <v>4651.7</v>
      </c>
      <c r="E35" s="14"/>
      <c r="F35" s="14">
        <v>4651.7</v>
      </c>
      <c r="G35" s="14"/>
      <c r="H35" s="14"/>
      <c r="I35" s="14">
        <f t="shared" si="1"/>
        <v>4651.7</v>
      </c>
      <c r="J35" s="14"/>
      <c r="K35" s="14">
        <v>4651.7</v>
      </c>
      <c r="L35" s="14"/>
      <c r="M35" s="14"/>
      <c r="N35" s="14">
        <f t="shared" si="2"/>
        <v>4651.7</v>
      </c>
      <c r="O35" s="14"/>
      <c r="P35" s="14">
        <v>4651.7</v>
      </c>
      <c r="Q35" s="14"/>
      <c r="R35" s="14"/>
      <c r="S35" s="15">
        <f t="shared" si="3"/>
        <v>1</v>
      </c>
      <c r="T35" s="15">
        <f t="shared" si="4"/>
        <v>1</v>
      </c>
      <c r="U35" s="21">
        <f>N35/D35</f>
        <v>1</v>
      </c>
    </row>
    <row r="36" spans="1:21" s="16" customFormat="1" ht="60" x14ac:dyDescent="0.25">
      <c r="A36" s="12" t="s">
        <v>65</v>
      </c>
      <c r="B36" s="13" t="s">
        <v>91</v>
      </c>
      <c r="C36" s="13" t="s">
        <v>92</v>
      </c>
      <c r="D36" s="14">
        <f t="shared" si="0"/>
        <v>2861.9</v>
      </c>
      <c r="E36" s="14"/>
      <c r="F36" s="14">
        <v>2861.9</v>
      </c>
      <c r="G36" s="14"/>
      <c r="H36" s="14"/>
      <c r="I36" s="14">
        <f t="shared" si="1"/>
        <v>2861.9</v>
      </c>
      <c r="J36" s="14"/>
      <c r="K36" s="14">
        <v>2861.9</v>
      </c>
      <c r="L36" s="14"/>
      <c r="M36" s="14"/>
      <c r="N36" s="14">
        <f t="shared" si="2"/>
        <v>2861.9</v>
      </c>
      <c r="O36" s="14"/>
      <c r="P36" s="14">
        <v>2861.9</v>
      </c>
      <c r="Q36" s="14"/>
      <c r="R36" s="14"/>
      <c r="S36" s="15">
        <f t="shared" si="3"/>
        <v>1</v>
      </c>
      <c r="T36" s="15">
        <f t="shared" si="4"/>
        <v>1</v>
      </c>
      <c r="U36" s="21">
        <f>N36/D36</f>
        <v>1</v>
      </c>
    </row>
    <row r="37" spans="1:21" s="16" customFormat="1" ht="60" x14ac:dyDescent="0.25">
      <c r="A37" s="12" t="s">
        <v>66</v>
      </c>
      <c r="B37" s="13" t="s">
        <v>91</v>
      </c>
      <c r="C37" s="13" t="s">
        <v>92</v>
      </c>
      <c r="D37" s="14">
        <f t="shared" si="0"/>
        <v>10313.799999999999</v>
      </c>
      <c r="E37" s="14"/>
      <c r="F37" s="14">
        <v>10313.799999999999</v>
      </c>
      <c r="G37" s="14"/>
      <c r="H37" s="14"/>
      <c r="I37" s="14">
        <f t="shared" si="1"/>
        <v>9645.6</v>
      </c>
      <c r="J37" s="14"/>
      <c r="K37" s="14">
        <v>9645.6</v>
      </c>
      <c r="L37" s="14"/>
      <c r="M37" s="14"/>
      <c r="N37" s="14">
        <f t="shared" si="2"/>
        <v>9645.6</v>
      </c>
      <c r="O37" s="14"/>
      <c r="P37" s="14">
        <v>9645.6</v>
      </c>
      <c r="Q37" s="14"/>
      <c r="R37" s="14"/>
      <c r="S37" s="15">
        <f>K37/F37</f>
        <v>0.93521301557137049</v>
      </c>
      <c r="T37" s="15">
        <f t="shared" si="4"/>
        <v>1</v>
      </c>
      <c r="U37" s="21">
        <f>N37/D37</f>
        <v>0.93521301557137049</v>
      </c>
    </row>
    <row r="38" spans="1:21" s="16" customFormat="1" ht="60" x14ac:dyDescent="0.25">
      <c r="A38" s="12" t="s">
        <v>67</v>
      </c>
      <c r="B38" s="13" t="s">
        <v>91</v>
      </c>
      <c r="C38" s="13" t="s">
        <v>92</v>
      </c>
      <c r="D38" s="14">
        <f t="shared" si="0"/>
        <v>5117.8</v>
      </c>
      <c r="E38" s="14"/>
      <c r="F38" s="14">
        <v>5117.8</v>
      </c>
      <c r="G38" s="14"/>
      <c r="H38" s="14"/>
      <c r="I38" s="14">
        <f t="shared" si="1"/>
        <v>4320</v>
      </c>
      <c r="J38" s="14"/>
      <c r="K38" s="14">
        <v>4320</v>
      </c>
      <c r="L38" s="14"/>
      <c r="M38" s="14"/>
      <c r="N38" s="14">
        <f t="shared" si="2"/>
        <v>4320</v>
      </c>
      <c r="O38" s="14"/>
      <c r="P38" s="14">
        <v>4320</v>
      </c>
      <c r="Q38" s="14"/>
      <c r="R38" s="14"/>
      <c r="S38" s="15">
        <f t="shared" si="3"/>
        <v>0.8441127046777912</v>
      </c>
      <c r="T38" s="15">
        <f t="shared" si="4"/>
        <v>1</v>
      </c>
      <c r="U38" s="21">
        <f>N38/D38</f>
        <v>0.8441127046777912</v>
      </c>
    </row>
    <row r="39" spans="1:21" s="16" customFormat="1" ht="60" x14ac:dyDescent="0.25">
      <c r="A39" s="12" t="s">
        <v>68</v>
      </c>
      <c r="B39" s="13" t="s">
        <v>91</v>
      </c>
      <c r="C39" s="13" t="s">
        <v>92</v>
      </c>
      <c r="D39" s="14">
        <f t="shared" si="0"/>
        <v>3382.7</v>
      </c>
      <c r="E39" s="14"/>
      <c r="F39" s="14">
        <v>3382.7</v>
      </c>
      <c r="G39" s="14"/>
      <c r="H39" s="14"/>
      <c r="I39" s="14">
        <f t="shared" si="1"/>
        <v>3116.3</v>
      </c>
      <c r="J39" s="14"/>
      <c r="K39" s="14">
        <v>3116.3</v>
      </c>
      <c r="L39" s="14"/>
      <c r="M39" s="14"/>
      <c r="N39" s="14">
        <f t="shared" si="2"/>
        <v>3116.3</v>
      </c>
      <c r="O39" s="14"/>
      <c r="P39" s="14">
        <v>3116.3</v>
      </c>
      <c r="Q39" s="14"/>
      <c r="R39" s="14"/>
      <c r="S39" s="15">
        <f t="shared" si="3"/>
        <v>0.92124634167972341</v>
      </c>
      <c r="T39" s="15">
        <f t="shared" si="4"/>
        <v>1</v>
      </c>
      <c r="U39" s="21">
        <f>N39/D39</f>
        <v>0.92124634167972341</v>
      </c>
    </row>
    <row r="40" spans="1:21" s="16" customFormat="1" ht="60" x14ac:dyDescent="0.25">
      <c r="A40" s="12" t="s">
        <v>69</v>
      </c>
      <c r="B40" s="13" t="s">
        <v>91</v>
      </c>
      <c r="C40" s="13" t="s">
        <v>92</v>
      </c>
      <c r="D40" s="14">
        <f t="shared" si="0"/>
        <v>3686.9</v>
      </c>
      <c r="E40" s="14"/>
      <c r="F40" s="14">
        <v>3686.9</v>
      </c>
      <c r="G40" s="14"/>
      <c r="H40" s="14"/>
      <c r="I40" s="14">
        <f t="shared" si="1"/>
        <v>3338.7</v>
      </c>
      <c r="J40" s="14"/>
      <c r="K40" s="14">
        <v>3338.7</v>
      </c>
      <c r="L40" s="14"/>
      <c r="M40" s="14"/>
      <c r="N40" s="14">
        <f t="shared" si="2"/>
        <v>3338.7</v>
      </c>
      <c r="O40" s="14"/>
      <c r="P40" s="14">
        <v>3338.7</v>
      </c>
      <c r="Q40" s="14"/>
      <c r="R40" s="14"/>
      <c r="S40" s="15">
        <f>K40/F40</f>
        <v>0.9055575144430279</v>
      </c>
      <c r="T40" s="15">
        <f t="shared" si="4"/>
        <v>1</v>
      </c>
      <c r="U40" s="21">
        <f>N40/D40</f>
        <v>0.9055575144430279</v>
      </c>
    </row>
    <row r="41" spans="1:21" s="16" customFormat="1" ht="60" x14ac:dyDescent="0.25">
      <c r="A41" s="12" t="s">
        <v>70</v>
      </c>
      <c r="B41" s="13" t="s">
        <v>91</v>
      </c>
      <c r="C41" s="13" t="s">
        <v>92</v>
      </c>
      <c r="D41" s="14">
        <f t="shared" si="0"/>
        <v>5559</v>
      </c>
      <c r="E41" s="14"/>
      <c r="F41" s="14">
        <v>5559</v>
      </c>
      <c r="G41" s="14"/>
      <c r="H41" s="14"/>
      <c r="I41" s="14">
        <f t="shared" si="1"/>
        <v>5559</v>
      </c>
      <c r="J41" s="14"/>
      <c r="K41" s="14">
        <v>5559</v>
      </c>
      <c r="L41" s="14"/>
      <c r="M41" s="14"/>
      <c r="N41" s="14">
        <f>O41+P41+Q41+R41</f>
        <v>5559</v>
      </c>
      <c r="O41" s="14"/>
      <c r="P41" s="14">
        <v>5559</v>
      </c>
      <c r="Q41" s="14"/>
      <c r="R41" s="14"/>
      <c r="S41" s="15">
        <f t="shared" si="3"/>
        <v>1</v>
      </c>
      <c r="T41" s="15">
        <f t="shared" si="4"/>
        <v>1</v>
      </c>
      <c r="U41" s="21">
        <f>N41/D41</f>
        <v>1</v>
      </c>
    </row>
    <row r="42" spans="1:21" s="16" customFormat="1" ht="75" x14ac:dyDescent="0.25">
      <c r="A42" s="12" t="s">
        <v>71</v>
      </c>
      <c r="B42" s="13" t="s">
        <v>91</v>
      </c>
      <c r="C42" s="13" t="s">
        <v>92</v>
      </c>
      <c r="D42" s="14">
        <f t="shared" si="0"/>
        <v>8418.6</v>
      </c>
      <c r="E42" s="14"/>
      <c r="F42" s="14">
        <v>8418.6</v>
      </c>
      <c r="G42" s="14"/>
      <c r="H42" s="14"/>
      <c r="I42" s="14">
        <f t="shared" si="1"/>
        <v>7513.2</v>
      </c>
      <c r="J42" s="14"/>
      <c r="K42" s="14">
        <v>7513.2</v>
      </c>
      <c r="L42" s="14"/>
      <c r="M42" s="14"/>
      <c r="N42" s="14">
        <f t="shared" si="2"/>
        <v>7513.2</v>
      </c>
      <c r="O42" s="14"/>
      <c r="P42" s="14">
        <v>7513.2</v>
      </c>
      <c r="Q42" s="14"/>
      <c r="R42" s="14"/>
      <c r="S42" s="15">
        <f t="shared" si="3"/>
        <v>0.89245242676929648</v>
      </c>
      <c r="T42" s="15">
        <f t="shared" si="4"/>
        <v>1</v>
      </c>
      <c r="U42" s="21">
        <f>N42/D42</f>
        <v>0.89245242676929648</v>
      </c>
    </row>
    <row r="43" spans="1:21" s="16" customFormat="1" ht="60" x14ac:dyDescent="0.25">
      <c r="A43" s="12" t="s">
        <v>72</v>
      </c>
      <c r="B43" s="13" t="s">
        <v>91</v>
      </c>
      <c r="C43" s="13" t="s">
        <v>92</v>
      </c>
      <c r="D43" s="14">
        <f t="shared" si="0"/>
        <v>2424.8000000000002</v>
      </c>
      <c r="E43" s="14"/>
      <c r="F43" s="14">
        <v>2424.8000000000002</v>
      </c>
      <c r="G43" s="14"/>
      <c r="H43" s="14"/>
      <c r="I43" s="14">
        <f t="shared" si="1"/>
        <v>2424.8000000000002</v>
      </c>
      <c r="J43" s="14"/>
      <c r="K43" s="14">
        <v>2424.8000000000002</v>
      </c>
      <c r="L43" s="14"/>
      <c r="M43" s="14"/>
      <c r="N43" s="14">
        <f t="shared" si="2"/>
        <v>2424.8000000000002</v>
      </c>
      <c r="O43" s="14"/>
      <c r="P43" s="14">
        <v>2424.8000000000002</v>
      </c>
      <c r="Q43" s="14"/>
      <c r="R43" s="14"/>
      <c r="S43" s="15">
        <f>K43/F43</f>
        <v>1</v>
      </c>
      <c r="T43" s="15">
        <f t="shared" si="4"/>
        <v>1</v>
      </c>
      <c r="U43" s="21">
        <f>N43/D43</f>
        <v>1</v>
      </c>
    </row>
    <row r="44" spans="1:21" s="16" customFormat="1" ht="60" x14ac:dyDescent="0.25">
      <c r="A44" s="12" t="s">
        <v>73</v>
      </c>
      <c r="B44" s="13" t="s">
        <v>91</v>
      </c>
      <c r="C44" s="13" t="s">
        <v>92</v>
      </c>
      <c r="D44" s="14">
        <f t="shared" si="0"/>
        <v>1378.6</v>
      </c>
      <c r="E44" s="14"/>
      <c r="F44" s="14">
        <v>1378.6</v>
      </c>
      <c r="G44" s="14"/>
      <c r="H44" s="14"/>
      <c r="I44" s="14">
        <f t="shared" si="1"/>
        <v>1378.6</v>
      </c>
      <c r="J44" s="14"/>
      <c r="K44" s="14">
        <v>1378.6</v>
      </c>
      <c r="L44" s="14"/>
      <c r="M44" s="14"/>
      <c r="N44" s="14">
        <f t="shared" si="2"/>
        <v>1378.6</v>
      </c>
      <c r="O44" s="14"/>
      <c r="P44" s="14">
        <v>1378.6</v>
      </c>
      <c r="Q44" s="14"/>
      <c r="R44" s="14"/>
      <c r="S44" s="15">
        <f t="shared" si="3"/>
        <v>1</v>
      </c>
      <c r="T44" s="15">
        <f>P44/K44</f>
        <v>1</v>
      </c>
      <c r="U44" s="21">
        <f>N44/D44</f>
        <v>1</v>
      </c>
    </row>
    <row r="45" spans="1:21" s="16" customFormat="1" ht="75" x14ac:dyDescent="0.25">
      <c r="A45" s="12" t="s">
        <v>74</v>
      </c>
      <c r="B45" s="13" t="s">
        <v>91</v>
      </c>
      <c r="C45" s="13" t="s">
        <v>92</v>
      </c>
      <c r="D45" s="14">
        <f t="shared" si="0"/>
        <v>6652.7</v>
      </c>
      <c r="E45" s="14"/>
      <c r="F45" s="14">
        <v>6652.7</v>
      </c>
      <c r="G45" s="14"/>
      <c r="H45" s="14"/>
      <c r="I45" s="14">
        <f t="shared" si="1"/>
        <v>5945.7</v>
      </c>
      <c r="J45" s="14"/>
      <c r="K45" s="14">
        <v>5945.7</v>
      </c>
      <c r="L45" s="14"/>
      <c r="M45" s="14"/>
      <c r="N45" s="14">
        <f t="shared" si="2"/>
        <v>5945.7</v>
      </c>
      <c r="O45" s="14"/>
      <c r="P45" s="14">
        <v>5945.7</v>
      </c>
      <c r="Q45" s="14"/>
      <c r="R45" s="14"/>
      <c r="S45" s="15">
        <f t="shared" si="3"/>
        <v>0.89372735881672105</v>
      </c>
      <c r="T45" s="15">
        <f t="shared" si="4"/>
        <v>1</v>
      </c>
      <c r="U45" s="21">
        <f>N45/D45</f>
        <v>0.89372735881672105</v>
      </c>
    </row>
    <row r="46" spans="1:21" s="16" customFormat="1" ht="60" x14ac:dyDescent="0.25">
      <c r="A46" s="12" t="s">
        <v>75</v>
      </c>
      <c r="B46" s="13" t="s">
        <v>91</v>
      </c>
      <c r="C46" s="13" t="s">
        <v>92</v>
      </c>
      <c r="D46" s="14">
        <f t="shared" si="0"/>
        <v>2599.1</v>
      </c>
      <c r="E46" s="14"/>
      <c r="F46" s="14">
        <v>2599.1</v>
      </c>
      <c r="G46" s="14"/>
      <c r="H46" s="14"/>
      <c r="I46" s="14">
        <f t="shared" si="1"/>
        <v>2599.1</v>
      </c>
      <c r="J46" s="14"/>
      <c r="K46" s="14">
        <v>2599.1</v>
      </c>
      <c r="L46" s="14"/>
      <c r="M46" s="14"/>
      <c r="N46" s="14">
        <f t="shared" si="2"/>
        <v>2599.1</v>
      </c>
      <c r="O46" s="14"/>
      <c r="P46" s="14">
        <v>2599.1</v>
      </c>
      <c r="Q46" s="14"/>
      <c r="R46" s="14"/>
      <c r="S46" s="15">
        <f>K46/F46</f>
        <v>1</v>
      </c>
      <c r="T46" s="15">
        <f t="shared" si="4"/>
        <v>1</v>
      </c>
      <c r="U46" s="21">
        <f>N46/D46</f>
        <v>1</v>
      </c>
    </row>
    <row r="47" spans="1:21" s="16" customFormat="1" ht="60" x14ac:dyDescent="0.25">
      <c r="A47" s="12" t="s">
        <v>76</v>
      </c>
      <c r="B47" s="13" t="s">
        <v>91</v>
      </c>
      <c r="C47" s="13" t="s">
        <v>92</v>
      </c>
      <c r="D47" s="14">
        <f t="shared" si="0"/>
        <v>2168.6</v>
      </c>
      <c r="E47" s="14"/>
      <c r="F47" s="14">
        <v>2168.6</v>
      </c>
      <c r="G47" s="14"/>
      <c r="H47" s="14"/>
      <c r="I47" s="14">
        <f t="shared" si="1"/>
        <v>2168.6</v>
      </c>
      <c r="J47" s="14"/>
      <c r="K47" s="14">
        <v>2168.6</v>
      </c>
      <c r="L47" s="14"/>
      <c r="M47" s="14"/>
      <c r="N47" s="14">
        <f t="shared" si="2"/>
        <v>2168.6</v>
      </c>
      <c r="O47" s="14"/>
      <c r="P47" s="14">
        <v>2168.6</v>
      </c>
      <c r="Q47" s="14"/>
      <c r="R47" s="14"/>
      <c r="S47" s="15">
        <f t="shared" si="3"/>
        <v>1</v>
      </c>
      <c r="T47" s="15">
        <f t="shared" si="4"/>
        <v>1</v>
      </c>
      <c r="U47" s="21">
        <f>N47/D47</f>
        <v>1</v>
      </c>
    </row>
    <row r="48" spans="1:21" s="16" customFormat="1" ht="60" x14ac:dyDescent="0.25">
      <c r="A48" s="12" t="s">
        <v>77</v>
      </c>
      <c r="B48" s="13" t="s">
        <v>91</v>
      </c>
      <c r="C48" s="13" t="s">
        <v>92</v>
      </c>
      <c r="D48" s="14">
        <f t="shared" si="0"/>
        <v>13048.2</v>
      </c>
      <c r="E48" s="14"/>
      <c r="F48" s="14">
        <v>13048.2</v>
      </c>
      <c r="G48" s="14"/>
      <c r="H48" s="14"/>
      <c r="I48" s="14">
        <f t="shared" si="1"/>
        <v>11938.9</v>
      </c>
      <c r="J48" s="14"/>
      <c r="K48" s="14">
        <v>11938.9</v>
      </c>
      <c r="L48" s="14"/>
      <c r="M48" s="14"/>
      <c r="N48" s="14">
        <f t="shared" si="2"/>
        <v>11938.9</v>
      </c>
      <c r="O48" s="14"/>
      <c r="P48" s="14">
        <v>11938.9</v>
      </c>
      <c r="Q48" s="14"/>
      <c r="R48" s="14"/>
      <c r="S48" s="15">
        <f t="shared" si="3"/>
        <v>0.91498444229855447</v>
      </c>
      <c r="T48" s="15">
        <f t="shared" si="4"/>
        <v>1</v>
      </c>
      <c r="U48" s="21">
        <f>N48/D48</f>
        <v>0.91498444229855447</v>
      </c>
    </row>
    <row r="49" spans="1:21" s="16" customFormat="1" ht="45" x14ac:dyDescent="0.25">
      <c r="A49" s="12" t="s">
        <v>78</v>
      </c>
      <c r="B49" s="13" t="s">
        <v>91</v>
      </c>
      <c r="C49" s="13" t="s">
        <v>92</v>
      </c>
      <c r="D49" s="14">
        <f t="shared" si="0"/>
        <v>7359</v>
      </c>
      <c r="E49" s="14"/>
      <c r="F49" s="14">
        <v>7359</v>
      </c>
      <c r="G49" s="14"/>
      <c r="H49" s="14"/>
      <c r="I49" s="14">
        <f t="shared" si="1"/>
        <v>6144.9</v>
      </c>
      <c r="J49" s="14"/>
      <c r="K49" s="14">
        <v>6144.9</v>
      </c>
      <c r="L49" s="14"/>
      <c r="M49" s="14"/>
      <c r="N49" s="14">
        <f t="shared" si="2"/>
        <v>6144.9</v>
      </c>
      <c r="O49" s="14"/>
      <c r="P49" s="14">
        <v>6144.9</v>
      </c>
      <c r="Q49" s="14"/>
      <c r="R49" s="14"/>
      <c r="S49" s="15">
        <f>K49/F49</f>
        <v>0.83501834488381566</v>
      </c>
      <c r="T49" s="15">
        <f t="shared" si="4"/>
        <v>1</v>
      </c>
      <c r="U49" s="21">
        <f>N49/D49</f>
        <v>0.83501834488381566</v>
      </c>
    </row>
    <row r="50" spans="1:21" s="16" customFormat="1" ht="45" x14ac:dyDescent="0.25">
      <c r="A50" s="12" t="s">
        <v>79</v>
      </c>
      <c r="B50" s="13" t="s">
        <v>91</v>
      </c>
      <c r="C50" s="13" t="s">
        <v>92</v>
      </c>
      <c r="D50" s="14">
        <f t="shared" si="0"/>
        <v>3593.4</v>
      </c>
      <c r="E50" s="14"/>
      <c r="F50" s="14">
        <v>3593.4</v>
      </c>
      <c r="G50" s="14"/>
      <c r="H50" s="14"/>
      <c r="I50" s="14">
        <f t="shared" si="1"/>
        <v>3593.4</v>
      </c>
      <c r="J50" s="14"/>
      <c r="K50" s="14">
        <v>3593.4</v>
      </c>
      <c r="L50" s="14"/>
      <c r="M50" s="14"/>
      <c r="N50" s="14">
        <f t="shared" si="2"/>
        <v>3593.4</v>
      </c>
      <c r="O50" s="14"/>
      <c r="P50" s="14">
        <v>3593.4</v>
      </c>
      <c r="Q50" s="14"/>
      <c r="R50" s="14"/>
      <c r="S50" s="15">
        <f t="shared" si="3"/>
        <v>1</v>
      </c>
      <c r="T50" s="15">
        <f t="shared" si="4"/>
        <v>1</v>
      </c>
      <c r="U50" s="21">
        <f>N50/D50</f>
        <v>1</v>
      </c>
    </row>
    <row r="51" spans="1:21" s="16" customFormat="1" ht="60" x14ac:dyDescent="0.25">
      <c r="A51" s="12" t="s">
        <v>80</v>
      </c>
      <c r="B51" s="13" t="s">
        <v>91</v>
      </c>
      <c r="C51" s="13" t="s">
        <v>92</v>
      </c>
      <c r="D51" s="14">
        <f t="shared" si="0"/>
        <v>2245</v>
      </c>
      <c r="E51" s="14"/>
      <c r="F51" s="14">
        <v>2245</v>
      </c>
      <c r="G51" s="14"/>
      <c r="H51" s="14"/>
      <c r="I51" s="14">
        <f t="shared" si="1"/>
        <v>2245</v>
      </c>
      <c r="J51" s="14"/>
      <c r="K51" s="14">
        <v>2245</v>
      </c>
      <c r="L51" s="14"/>
      <c r="M51" s="14"/>
      <c r="N51" s="14">
        <v>2245</v>
      </c>
      <c r="O51" s="14"/>
      <c r="P51" s="14">
        <v>2245</v>
      </c>
      <c r="Q51" s="14"/>
      <c r="R51" s="14"/>
      <c r="S51" s="15">
        <f t="shared" si="3"/>
        <v>1</v>
      </c>
      <c r="T51" s="15">
        <f t="shared" si="4"/>
        <v>1</v>
      </c>
      <c r="U51" s="21">
        <f>N51/D51</f>
        <v>1</v>
      </c>
    </row>
    <row r="52" spans="1:21" s="16" customFormat="1" ht="60" x14ac:dyDescent="0.25">
      <c r="A52" s="12" t="s">
        <v>81</v>
      </c>
      <c r="B52" s="13" t="s">
        <v>91</v>
      </c>
      <c r="C52" s="13" t="s">
        <v>92</v>
      </c>
      <c r="D52" s="14">
        <f t="shared" si="0"/>
        <v>15856.6</v>
      </c>
      <c r="E52" s="14"/>
      <c r="F52" s="14">
        <v>15856.6</v>
      </c>
      <c r="G52" s="14"/>
      <c r="H52" s="14"/>
      <c r="I52" s="14">
        <f t="shared" si="1"/>
        <v>14891.8</v>
      </c>
      <c r="J52" s="14"/>
      <c r="K52" s="14">
        <v>14891.8</v>
      </c>
      <c r="L52" s="14"/>
      <c r="M52" s="14"/>
      <c r="N52" s="14">
        <f t="shared" si="2"/>
        <v>14891.8</v>
      </c>
      <c r="O52" s="14"/>
      <c r="P52" s="14">
        <v>14891.8</v>
      </c>
      <c r="Q52" s="14"/>
      <c r="R52" s="14"/>
      <c r="S52" s="15">
        <f t="shared" si="3"/>
        <v>0.93915467376360628</v>
      </c>
      <c r="T52" s="15">
        <f t="shared" si="4"/>
        <v>1</v>
      </c>
      <c r="U52" s="21">
        <f>N52/D52</f>
        <v>0.93915467376360628</v>
      </c>
    </row>
    <row r="53" spans="1:21" s="16" customFormat="1" ht="75" x14ac:dyDescent="0.25">
      <c r="A53" s="12" t="s">
        <v>82</v>
      </c>
      <c r="B53" s="13" t="s">
        <v>91</v>
      </c>
      <c r="C53" s="13" t="s">
        <v>92</v>
      </c>
      <c r="D53" s="14">
        <f t="shared" si="0"/>
        <v>1969.8</v>
      </c>
      <c r="E53" s="14"/>
      <c r="F53" s="14">
        <v>1969.8</v>
      </c>
      <c r="G53" s="14"/>
      <c r="H53" s="14"/>
      <c r="I53" s="14">
        <f t="shared" si="1"/>
        <v>1969.8</v>
      </c>
      <c r="J53" s="14"/>
      <c r="K53" s="14">
        <v>1969.8</v>
      </c>
      <c r="L53" s="14"/>
      <c r="M53" s="14"/>
      <c r="N53" s="14">
        <f t="shared" si="2"/>
        <v>1969.8</v>
      </c>
      <c r="O53" s="14"/>
      <c r="P53" s="14">
        <v>1969.8</v>
      </c>
      <c r="Q53" s="14"/>
      <c r="R53" s="14"/>
      <c r="S53" s="15">
        <f>K53/F53</f>
        <v>1</v>
      </c>
      <c r="T53" s="15">
        <f t="shared" si="4"/>
        <v>1</v>
      </c>
      <c r="U53" s="21">
        <f>N53/D53</f>
        <v>1</v>
      </c>
    </row>
    <row r="54" spans="1:21" s="16" customFormat="1" ht="45" x14ac:dyDescent="0.25">
      <c r="A54" s="12" t="s">
        <v>83</v>
      </c>
      <c r="B54" s="13" t="s">
        <v>91</v>
      </c>
      <c r="C54" s="13" t="s">
        <v>92</v>
      </c>
      <c r="D54" s="14">
        <f t="shared" si="0"/>
        <v>6923.8</v>
      </c>
      <c r="E54" s="14"/>
      <c r="F54" s="14">
        <v>6923.8</v>
      </c>
      <c r="G54" s="14"/>
      <c r="H54" s="14"/>
      <c r="I54" s="14">
        <f t="shared" si="1"/>
        <v>5922</v>
      </c>
      <c r="J54" s="14"/>
      <c r="K54" s="14">
        <v>5922</v>
      </c>
      <c r="L54" s="14"/>
      <c r="M54" s="14"/>
      <c r="N54" s="14">
        <f t="shared" si="2"/>
        <v>5922</v>
      </c>
      <c r="O54" s="14"/>
      <c r="P54" s="14">
        <v>5922</v>
      </c>
      <c r="Q54" s="14"/>
      <c r="R54" s="14"/>
      <c r="S54" s="15">
        <f t="shared" si="3"/>
        <v>0.85531066755250007</v>
      </c>
      <c r="T54" s="15">
        <f t="shared" si="4"/>
        <v>1</v>
      </c>
      <c r="U54" s="21">
        <f>N54/D54</f>
        <v>0.85531066755250007</v>
      </c>
    </row>
    <row r="55" spans="1:21" s="16" customFormat="1" ht="60" x14ac:dyDescent="0.25">
      <c r="A55" s="12" t="s">
        <v>84</v>
      </c>
      <c r="B55" s="13" t="s">
        <v>91</v>
      </c>
      <c r="C55" s="13" t="s">
        <v>92</v>
      </c>
      <c r="D55" s="14">
        <f t="shared" si="0"/>
        <v>3853.9</v>
      </c>
      <c r="E55" s="14"/>
      <c r="F55" s="14">
        <v>3853.9</v>
      </c>
      <c r="G55" s="14"/>
      <c r="H55" s="14"/>
      <c r="I55" s="14">
        <f t="shared" si="1"/>
        <v>3853.9</v>
      </c>
      <c r="J55" s="14"/>
      <c r="K55" s="14">
        <v>3853.9</v>
      </c>
      <c r="L55" s="14"/>
      <c r="M55" s="14"/>
      <c r="N55" s="14">
        <f t="shared" si="2"/>
        <v>3853.9</v>
      </c>
      <c r="O55" s="14"/>
      <c r="P55" s="14">
        <v>3853.9</v>
      </c>
      <c r="Q55" s="14"/>
      <c r="R55" s="14"/>
      <c r="S55" s="15">
        <f t="shared" si="3"/>
        <v>1</v>
      </c>
      <c r="T55" s="15">
        <f t="shared" si="4"/>
        <v>1</v>
      </c>
      <c r="U55" s="21">
        <f>N55/D55</f>
        <v>1</v>
      </c>
    </row>
    <row r="56" spans="1:21" s="16" customFormat="1" ht="75" x14ac:dyDescent="0.25">
      <c r="A56" s="12" t="s">
        <v>85</v>
      </c>
      <c r="B56" s="13" t="s">
        <v>91</v>
      </c>
      <c r="C56" s="13" t="s">
        <v>92</v>
      </c>
      <c r="D56" s="14">
        <f t="shared" si="0"/>
        <v>5471.1</v>
      </c>
      <c r="E56" s="14"/>
      <c r="F56" s="14">
        <v>5471.1</v>
      </c>
      <c r="G56" s="14"/>
      <c r="H56" s="14"/>
      <c r="I56" s="14">
        <f t="shared" si="1"/>
        <v>5397.1</v>
      </c>
      <c r="J56" s="14"/>
      <c r="K56" s="14">
        <v>5397.1</v>
      </c>
      <c r="L56" s="14"/>
      <c r="M56" s="14"/>
      <c r="N56" s="14">
        <f>O56+P56+Q56+R56</f>
        <v>5397.1</v>
      </c>
      <c r="O56" s="14"/>
      <c r="P56" s="14">
        <v>5397.1</v>
      </c>
      <c r="Q56" s="14"/>
      <c r="R56" s="14"/>
      <c r="S56" s="15">
        <f t="shared" si="3"/>
        <v>0.9864743835791705</v>
      </c>
      <c r="T56" s="15">
        <f t="shared" si="4"/>
        <v>1</v>
      </c>
      <c r="U56" s="21">
        <f>N56/D56</f>
        <v>0.9864743835791705</v>
      </c>
    </row>
    <row r="57" spans="1:21" s="16" customFormat="1" ht="75" x14ac:dyDescent="0.25">
      <c r="A57" s="12" t="s">
        <v>86</v>
      </c>
      <c r="B57" s="13" t="s">
        <v>91</v>
      </c>
      <c r="C57" s="13" t="s">
        <v>92</v>
      </c>
      <c r="D57" s="14">
        <f t="shared" si="0"/>
        <v>4659.3999999999996</v>
      </c>
      <c r="E57" s="14"/>
      <c r="F57" s="14">
        <v>4659.3999999999996</v>
      </c>
      <c r="G57" s="14"/>
      <c r="H57" s="14"/>
      <c r="I57" s="14">
        <f t="shared" si="1"/>
        <v>4129.7</v>
      </c>
      <c r="J57" s="14"/>
      <c r="K57" s="14">
        <v>4129.7</v>
      </c>
      <c r="L57" s="14"/>
      <c r="M57" s="14"/>
      <c r="N57" s="14">
        <f t="shared" si="2"/>
        <v>4129.7</v>
      </c>
      <c r="O57" s="14"/>
      <c r="P57" s="14">
        <v>4129.7</v>
      </c>
      <c r="Q57" s="14"/>
      <c r="R57" s="14"/>
      <c r="S57" s="15">
        <f t="shared" si="3"/>
        <v>0.88631583465682284</v>
      </c>
      <c r="T57" s="15">
        <f t="shared" si="4"/>
        <v>1</v>
      </c>
      <c r="U57" s="21">
        <f>N57/D57</f>
        <v>0.88631583465682284</v>
      </c>
    </row>
    <row r="58" spans="1:21" s="16" customFormat="1" ht="45" x14ac:dyDescent="0.25">
      <c r="A58" s="12" t="s">
        <v>87</v>
      </c>
      <c r="B58" s="13" t="s">
        <v>91</v>
      </c>
      <c r="C58" s="13" t="s">
        <v>92</v>
      </c>
      <c r="D58" s="14">
        <f t="shared" si="0"/>
        <v>4464</v>
      </c>
      <c r="E58" s="14"/>
      <c r="F58" s="14">
        <v>4464</v>
      </c>
      <c r="G58" s="14"/>
      <c r="H58" s="14"/>
      <c r="I58" s="14">
        <f t="shared" si="1"/>
        <v>3741.4</v>
      </c>
      <c r="J58" s="14"/>
      <c r="K58" s="14">
        <v>3741.4</v>
      </c>
      <c r="L58" s="14"/>
      <c r="M58" s="14"/>
      <c r="N58" s="14">
        <f t="shared" si="2"/>
        <v>3741.4</v>
      </c>
      <c r="O58" s="14"/>
      <c r="P58" s="14">
        <v>3741.4</v>
      </c>
      <c r="Q58" s="14"/>
      <c r="R58" s="14"/>
      <c r="S58" s="15">
        <f t="shared" si="3"/>
        <v>0.83812724014336915</v>
      </c>
      <c r="T58" s="15">
        <f t="shared" si="4"/>
        <v>1</v>
      </c>
      <c r="U58" s="21">
        <f>N58/D58</f>
        <v>0.83812724014336915</v>
      </c>
    </row>
    <row r="59" spans="1:21" s="16" customFormat="1" ht="60" x14ac:dyDescent="0.25">
      <c r="A59" s="12" t="s">
        <v>88</v>
      </c>
      <c r="B59" s="13" t="s">
        <v>91</v>
      </c>
      <c r="C59" s="13" t="s">
        <v>92</v>
      </c>
      <c r="D59" s="14">
        <f t="shared" si="0"/>
        <v>7521.3</v>
      </c>
      <c r="E59" s="14"/>
      <c r="F59" s="14">
        <v>7521.3</v>
      </c>
      <c r="G59" s="14"/>
      <c r="H59" s="14"/>
      <c r="I59" s="14">
        <f t="shared" si="1"/>
        <v>6784</v>
      </c>
      <c r="J59" s="14"/>
      <c r="K59" s="14">
        <v>6784</v>
      </c>
      <c r="L59" s="14"/>
      <c r="M59" s="14"/>
      <c r="N59" s="14">
        <f t="shared" si="2"/>
        <v>6784</v>
      </c>
      <c r="O59" s="14"/>
      <c r="P59" s="14">
        <v>6784</v>
      </c>
      <c r="Q59" s="14"/>
      <c r="R59" s="14"/>
      <c r="S59" s="15">
        <f t="shared" si="3"/>
        <v>0.90197173360988125</v>
      </c>
      <c r="T59" s="15">
        <f t="shared" si="4"/>
        <v>1</v>
      </c>
      <c r="U59" s="21">
        <f>N59/D59</f>
        <v>0.90197173360988125</v>
      </c>
    </row>
    <row r="60" spans="1:21" ht="15" customHeight="1" x14ac:dyDescent="0.25">
      <c r="A60" s="36" t="s">
        <v>99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8"/>
    </row>
    <row r="61" spans="1:21" ht="30" x14ac:dyDescent="0.25">
      <c r="A61" s="1" t="s">
        <v>16</v>
      </c>
      <c r="B61" s="1"/>
      <c r="C61" s="1"/>
      <c r="D61" s="4">
        <f>D62</f>
        <v>75</v>
      </c>
      <c r="E61" s="4"/>
      <c r="F61" s="4">
        <f>F62</f>
        <v>75</v>
      </c>
      <c r="G61" s="4"/>
      <c r="H61" s="4"/>
      <c r="I61" s="4">
        <f>I62</f>
        <v>0</v>
      </c>
      <c r="J61" s="4"/>
      <c r="K61" s="4">
        <f>K62</f>
        <v>0</v>
      </c>
      <c r="L61" s="4"/>
      <c r="M61" s="4"/>
      <c r="N61" s="4">
        <f>N62</f>
        <v>0</v>
      </c>
      <c r="O61" s="4"/>
      <c r="P61" s="4">
        <f>P62</f>
        <v>0</v>
      </c>
      <c r="Q61" s="4"/>
      <c r="R61" s="4"/>
      <c r="S61" s="15">
        <f>S62</f>
        <v>0</v>
      </c>
      <c r="T61" s="6" t="e">
        <f>T62</f>
        <v>#DIV/0!</v>
      </c>
      <c r="U61" s="21">
        <f>N61/D61</f>
        <v>0</v>
      </c>
    </row>
    <row r="62" spans="1:21" s="16" customFormat="1" ht="60" x14ac:dyDescent="0.25">
      <c r="A62" s="12" t="s">
        <v>22</v>
      </c>
      <c r="B62" s="13" t="s">
        <v>91</v>
      </c>
      <c r="C62" s="13" t="s">
        <v>92</v>
      </c>
      <c r="D62" s="14">
        <f>E62+F62+G62+H62</f>
        <v>75</v>
      </c>
      <c r="E62" s="14"/>
      <c r="F62" s="14">
        <v>75</v>
      </c>
      <c r="G62" s="14"/>
      <c r="H62" s="14"/>
      <c r="I62" s="14">
        <f>J62+K62</f>
        <v>0</v>
      </c>
      <c r="J62" s="14"/>
      <c r="K62" s="14">
        <v>0</v>
      </c>
      <c r="L62" s="14"/>
      <c r="M62" s="14"/>
      <c r="N62" s="14">
        <f>O62+P62</f>
        <v>0</v>
      </c>
      <c r="O62" s="14"/>
      <c r="P62" s="14">
        <v>0</v>
      </c>
      <c r="Q62" s="14"/>
      <c r="R62" s="14"/>
      <c r="S62" s="15">
        <f t="shared" si="3"/>
        <v>0</v>
      </c>
      <c r="T62" s="15" t="e">
        <f>P62/K62</f>
        <v>#DIV/0!</v>
      </c>
      <c r="U62" s="21">
        <f>N62/D62</f>
        <v>0</v>
      </c>
    </row>
    <row r="63" spans="1:21" ht="15" customHeight="1" x14ac:dyDescent="0.25">
      <c r="A63" s="52" t="s">
        <v>32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4"/>
    </row>
    <row r="64" spans="1:21" ht="30" x14ac:dyDescent="0.25">
      <c r="A64" s="8" t="s">
        <v>16</v>
      </c>
      <c r="B64" s="8"/>
      <c r="C64" s="8"/>
      <c r="D64" s="9">
        <f>D65</f>
        <v>1270.0999999999999</v>
      </c>
      <c r="E64" s="9"/>
      <c r="F64" s="9">
        <f>F65</f>
        <v>1270.0999999999999</v>
      </c>
      <c r="G64" s="9"/>
      <c r="H64" s="9"/>
      <c r="I64" s="9">
        <f>I65</f>
        <v>1270</v>
      </c>
      <c r="J64" s="9"/>
      <c r="K64" s="9">
        <f>K65</f>
        <v>1270</v>
      </c>
      <c r="L64" s="9"/>
      <c r="M64" s="9"/>
      <c r="N64" s="9">
        <f>N65</f>
        <v>1270</v>
      </c>
      <c r="O64" s="9"/>
      <c r="P64" s="9">
        <f>P65</f>
        <v>1270</v>
      </c>
      <c r="Q64" s="9"/>
      <c r="R64" s="9"/>
      <c r="S64" s="10">
        <f>K64/F64</f>
        <v>0.99992126604204401</v>
      </c>
      <c r="T64" s="10">
        <f>T65</f>
        <v>1</v>
      </c>
      <c r="U64" s="32">
        <f>N64/D64</f>
        <v>0.99992126604204401</v>
      </c>
    </row>
    <row r="65" spans="1:21" ht="45" x14ac:dyDescent="0.25">
      <c r="A65" s="1" t="s">
        <v>89</v>
      </c>
      <c r="B65" s="1"/>
      <c r="C65" s="1"/>
      <c r="D65" s="4">
        <f>D67</f>
        <v>1270.0999999999999</v>
      </c>
      <c r="E65" s="4"/>
      <c r="F65" s="4">
        <f>F67</f>
        <v>1270.0999999999999</v>
      </c>
      <c r="G65" s="4"/>
      <c r="H65" s="4"/>
      <c r="I65" s="4">
        <f>I67</f>
        <v>1270</v>
      </c>
      <c r="J65" s="4"/>
      <c r="K65" s="4">
        <f>K67</f>
        <v>1270</v>
      </c>
      <c r="L65" s="4"/>
      <c r="M65" s="4"/>
      <c r="N65" s="4">
        <f>N67</f>
        <v>1270</v>
      </c>
      <c r="O65" s="4"/>
      <c r="P65" s="4">
        <f>P67</f>
        <v>1270</v>
      </c>
      <c r="Q65" s="4"/>
      <c r="R65" s="4"/>
      <c r="S65" s="15">
        <f>K65/F65</f>
        <v>0.99992126604204401</v>
      </c>
      <c r="T65" s="15">
        <f>P65/K65</f>
        <v>1</v>
      </c>
      <c r="U65" s="24">
        <f>N65/D65</f>
        <v>0.99992126604204401</v>
      </c>
    </row>
    <row r="66" spans="1:21" ht="15" customHeight="1" x14ac:dyDescent="0.25">
      <c r="A66" s="39" t="s">
        <v>36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30" x14ac:dyDescent="0.25">
      <c r="A67" s="1" t="s">
        <v>16</v>
      </c>
      <c r="B67" s="1"/>
      <c r="C67" s="1"/>
      <c r="D67" s="4">
        <f>D68</f>
        <v>1270.0999999999999</v>
      </c>
      <c r="E67" s="4"/>
      <c r="F67" s="4">
        <f>F68</f>
        <v>1270.0999999999999</v>
      </c>
      <c r="G67" s="4"/>
      <c r="H67" s="4"/>
      <c r="I67" s="4">
        <f>I68</f>
        <v>1270</v>
      </c>
      <c r="J67" s="4"/>
      <c r="K67" s="4">
        <f>K68</f>
        <v>1270</v>
      </c>
      <c r="L67" s="4"/>
      <c r="M67" s="4"/>
      <c r="N67" s="4">
        <f>N68</f>
        <v>1270</v>
      </c>
      <c r="O67" s="4"/>
      <c r="P67" s="4">
        <f>P68</f>
        <v>1270</v>
      </c>
      <c r="Q67" s="4"/>
      <c r="R67" s="4"/>
      <c r="S67" s="15">
        <f>S68</f>
        <v>0.99992126604204401</v>
      </c>
      <c r="T67" s="6">
        <f>T68</f>
        <v>1</v>
      </c>
      <c r="U67" s="24">
        <f>N67/D67</f>
        <v>0.99992126604204401</v>
      </c>
    </row>
    <row r="68" spans="1:21" s="16" customFormat="1" x14ac:dyDescent="0.25">
      <c r="A68" s="12" t="s">
        <v>90</v>
      </c>
      <c r="B68" s="13" t="s">
        <v>91</v>
      </c>
      <c r="C68" s="13" t="s">
        <v>92</v>
      </c>
      <c r="D68" s="14">
        <f>F68</f>
        <v>1270.0999999999999</v>
      </c>
      <c r="E68" s="14"/>
      <c r="F68" s="14">
        <v>1270.0999999999999</v>
      </c>
      <c r="G68" s="14"/>
      <c r="H68" s="14"/>
      <c r="I68" s="14">
        <f>K68</f>
        <v>1270</v>
      </c>
      <c r="J68" s="14"/>
      <c r="K68" s="14">
        <v>1270</v>
      </c>
      <c r="L68" s="14"/>
      <c r="M68" s="14"/>
      <c r="N68" s="14">
        <f>P68</f>
        <v>1270</v>
      </c>
      <c r="O68" s="14"/>
      <c r="P68" s="14">
        <v>1270</v>
      </c>
      <c r="Q68" s="14"/>
      <c r="R68" s="14"/>
      <c r="S68" s="15">
        <f>K68/F68</f>
        <v>0.99992126604204401</v>
      </c>
      <c r="T68" s="15">
        <f>P68/K68</f>
        <v>1</v>
      </c>
      <c r="U68" s="24">
        <f>N68/D68</f>
        <v>0.99992126604204401</v>
      </c>
    </row>
    <row r="69" spans="1:21" ht="15" customHeight="1" x14ac:dyDescent="0.25">
      <c r="A69" s="49" t="s">
        <v>24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1"/>
    </row>
    <row r="70" spans="1:21" ht="30" x14ac:dyDescent="0.25">
      <c r="A70" s="1" t="s">
        <v>16</v>
      </c>
      <c r="B70" s="1"/>
      <c r="C70" s="1"/>
      <c r="D70" s="4">
        <f t="shared" ref="D70:R70" si="5">D71</f>
        <v>0</v>
      </c>
      <c r="E70" s="4">
        <f t="shared" si="5"/>
        <v>0</v>
      </c>
      <c r="F70" s="4">
        <f t="shared" si="5"/>
        <v>0</v>
      </c>
      <c r="G70" s="4">
        <f t="shared" si="5"/>
        <v>0</v>
      </c>
      <c r="H70" s="4">
        <f t="shared" si="5"/>
        <v>0</v>
      </c>
      <c r="I70" s="4">
        <f t="shared" si="5"/>
        <v>0</v>
      </c>
      <c r="J70" s="4">
        <f t="shared" si="5"/>
        <v>0</v>
      </c>
      <c r="K70" s="4">
        <f t="shared" si="5"/>
        <v>0</v>
      </c>
      <c r="L70" s="4">
        <f t="shared" si="5"/>
        <v>0</v>
      </c>
      <c r="M70" s="4">
        <f t="shared" si="5"/>
        <v>0</v>
      </c>
      <c r="N70" s="4">
        <f t="shared" si="5"/>
        <v>0</v>
      </c>
      <c r="O70" s="4">
        <f t="shared" si="5"/>
        <v>0</v>
      </c>
      <c r="P70" s="4">
        <f t="shared" si="5"/>
        <v>0</v>
      </c>
      <c r="Q70" s="4">
        <f t="shared" si="5"/>
        <v>0</v>
      </c>
      <c r="R70" s="4">
        <f t="shared" si="5"/>
        <v>0</v>
      </c>
      <c r="S70" s="15" t="e">
        <f>K70/F70</f>
        <v>#DIV/0!</v>
      </c>
      <c r="T70" s="6" t="e">
        <f>P70/K70</f>
        <v>#DIV/0!</v>
      </c>
      <c r="U70" s="23" t="e">
        <f>N70/D70</f>
        <v>#DIV/0!</v>
      </c>
    </row>
    <row r="71" spans="1:21" ht="30" x14ac:dyDescent="0.25">
      <c r="A71" s="1" t="s">
        <v>23</v>
      </c>
      <c r="B71" s="1"/>
      <c r="C71" s="1"/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15" t="e">
        <f>K71/F71</f>
        <v>#DIV/0!</v>
      </c>
      <c r="T71" s="6" t="e">
        <f>P71/K71</f>
        <v>#DIV/0!</v>
      </c>
      <c r="U71" s="23" t="e">
        <f>N71/D71</f>
        <v>#DIV/0!</v>
      </c>
    </row>
    <row r="72" spans="1:21" ht="15" customHeight="1" x14ac:dyDescent="0.25">
      <c r="A72" s="49" t="s">
        <v>25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1"/>
    </row>
    <row r="73" spans="1:21" ht="30" x14ac:dyDescent="0.25">
      <c r="A73" s="1" t="s">
        <v>16</v>
      </c>
      <c r="B73" s="1"/>
      <c r="C73" s="1"/>
      <c r="D73" s="4">
        <f t="shared" ref="D73:R73" si="6">D74</f>
        <v>0</v>
      </c>
      <c r="E73" s="4">
        <f t="shared" si="6"/>
        <v>0</v>
      </c>
      <c r="F73" s="4">
        <f t="shared" si="6"/>
        <v>0</v>
      </c>
      <c r="G73" s="4">
        <f t="shared" si="6"/>
        <v>0</v>
      </c>
      <c r="H73" s="4">
        <f t="shared" si="6"/>
        <v>0</v>
      </c>
      <c r="I73" s="4">
        <f t="shared" si="6"/>
        <v>0</v>
      </c>
      <c r="J73" s="4">
        <f t="shared" si="6"/>
        <v>0</v>
      </c>
      <c r="K73" s="4">
        <f t="shared" si="6"/>
        <v>0</v>
      </c>
      <c r="L73" s="4">
        <f t="shared" si="6"/>
        <v>0</v>
      </c>
      <c r="M73" s="4">
        <f t="shared" si="6"/>
        <v>0</v>
      </c>
      <c r="N73" s="4">
        <f t="shared" si="6"/>
        <v>0</v>
      </c>
      <c r="O73" s="4">
        <f t="shared" si="6"/>
        <v>0</v>
      </c>
      <c r="P73" s="4">
        <f t="shared" si="6"/>
        <v>0</v>
      </c>
      <c r="Q73" s="4">
        <f t="shared" si="6"/>
        <v>0</v>
      </c>
      <c r="R73" s="4">
        <f t="shared" si="6"/>
        <v>0</v>
      </c>
      <c r="S73" s="15" t="e">
        <f>K73/F73</f>
        <v>#DIV/0!</v>
      </c>
      <c r="T73" s="6" t="e">
        <f>N73/I73</f>
        <v>#DIV/0!</v>
      </c>
      <c r="U73" s="23" t="e">
        <f>N73/D73</f>
        <v>#DIV/0!</v>
      </c>
    </row>
    <row r="74" spans="1:21" ht="30" x14ac:dyDescent="0.25">
      <c r="A74" s="1" t="s">
        <v>23</v>
      </c>
      <c r="B74" s="1"/>
      <c r="C74" s="1"/>
      <c r="D74" s="4"/>
      <c r="E74" s="4">
        <v>0</v>
      </c>
      <c r="F74" s="4"/>
      <c r="G74" s="4">
        <v>0</v>
      </c>
      <c r="H74" s="4">
        <v>0</v>
      </c>
      <c r="I74" s="4"/>
      <c r="J74" s="4">
        <v>0</v>
      </c>
      <c r="K74" s="4"/>
      <c r="L74" s="4">
        <v>0</v>
      </c>
      <c r="M74" s="4">
        <v>0</v>
      </c>
      <c r="N74" s="4"/>
      <c r="O74" s="4">
        <v>0</v>
      </c>
      <c r="P74" s="4"/>
      <c r="Q74" s="4">
        <v>0</v>
      </c>
      <c r="R74" s="4">
        <v>0</v>
      </c>
      <c r="S74" s="15" t="e">
        <f>K74/F74</f>
        <v>#DIV/0!</v>
      </c>
      <c r="T74" s="6" t="e">
        <f>N74/I74</f>
        <v>#DIV/0!</v>
      </c>
      <c r="U74" s="22" t="e">
        <f>N74/E74</f>
        <v>#DIV/0!</v>
      </c>
    </row>
    <row r="75" spans="1:21" ht="15" customHeight="1" x14ac:dyDescent="0.25">
      <c r="A75" s="49" t="s">
        <v>26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1"/>
    </row>
    <row r="76" spans="1:21" ht="30" x14ac:dyDescent="0.25">
      <c r="A76" s="1" t="s">
        <v>16</v>
      </c>
      <c r="B76" s="1"/>
      <c r="C76" s="1"/>
      <c r="D76" s="4">
        <f t="shared" ref="D76:R76" si="7">D77</f>
        <v>0</v>
      </c>
      <c r="E76" s="4">
        <f t="shared" si="7"/>
        <v>0</v>
      </c>
      <c r="F76" s="4">
        <f t="shared" si="7"/>
        <v>0</v>
      </c>
      <c r="G76" s="4">
        <f t="shared" si="7"/>
        <v>0</v>
      </c>
      <c r="H76" s="4">
        <f t="shared" si="7"/>
        <v>0</v>
      </c>
      <c r="I76" s="4">
        <f t="shared" si="7"/>
        <v>0</v>
      </c>
      <c r="J76" s="4">
        <f t="shared" si="7"/>
        <v>0</v>
      </c>
      <c r="K76" s="4">
        <f t="shared" si="7"/>
        <v>0</v>
      </c>
      <c r="L76" s="4">
        <f t="shared" si="7"/>
        <v>0</v>
      </c>
      <c r="M76" s="4">
        <f t="shared" si="7"/>
        <v>0</v>
      </c>
      <c r="N76" s="4">
        <f t="shared" si="7"/>
        <v>0</v>
      </c>
      <c r="O76" s="4">
        <f t="shared" si="7"/>
        <v>0</v>
      </c>
      <c r="P76" s="4">
        <f t="shared" si="7"/>
        <v>0</v>
      </c>
      <c r="Q76" s="4">
        <f t="shared" si="7"/>
        <v>0</v>
      </c>
      <c r="R76" s="4">
        <f t="shared" si="7"/>
        <v>0</v>
      </c>
      <c r="S76" s="15" t="e">
        <f>K76/F76</f>
        <v>#DIV/0!</v>
      </c>
      <c r="T76" s="6" t="e">
        <f>N77/I77</f>
        <v>#DIV/0!</v>
      </c>
      <c r="U76" s="23" t="e">
        <f>N76/D76</f>
        <v>#DIV/0!</v>
      </c>
    </row>
    <row r="77" spans="1:21" ht="30" x14ac:dyDescent="0.25">
      <c r="A77" s="1" t="s">
        <v>23</v>
      </c>
      <c r="B77" s="1"/>
      <c r="C77" s="1"/>
      <c r="D77" s="4"/>
      <c r="E77" s="4">
        <v>0</v>
      </c>
      <c r="F77" s="4"/>
      <c r="G77" s="4">
        <v>0</v>
      </c>
      <c r="H77" s="4">
        <v>0</v>
      </c>
      <c r="I77" s="4"/>
      <c r="J77" s="4">
        <v>0</v>
      </c>
      <c r="K77" s="4"/>
      <c r="L77" s="4">
        <v>0</v>
      </c>
      <c r="M77" s="4">
        <v>0</v>
      </c>
      <c r="N77" s="4"/>
      <c r="O77" s="4">
        <v>0</v>
      </c>
      <c r="P77" s="4"/>
      <c r="Q77" s="4">
        <v>0</v>
      </c>
      <c r="R77" s="4">
        <v>0</v>
      </c>
      <c r="S77" s="15" t="e">
        <f>K77/F77</f>
        <v>#DIV/0!</v>
      </c>
      <c r="T77" s="6" t="e">
        <f>N77/I77</f>
        <v>#DIV/0!</v>
      </c>
      <c r="U77" s="23" t="e">
        <f>N77/D77</f>
        <v>#DIV/0!</v>
      </c>
    </row>
    <row r="78" spans="1:21" ht="15" customHeight="1" x14ac:dyDescent="0.25">
      <c r="A78" s="52" t="s">
        <v>27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4"/>
    </row>
    <row r="79" spans="1:21" ht="30" x14ac:dyDescent="0.25">
      <c r="A79" s="8" t="s">
        <v>16</v>
      </c>
      <c r="B79" s="8"/>
      <c r="C79" s="8"/>
      <c r="D79" s="9">
        <f>D81+D84+D87+D93+D96+D102</f>
        <v>8679.5</v>
      </c>
      <c r="E79" s="9">
        <f>E87</f>
        <v>32.5</v>
      </c>
      <c r="F79" s="9">
        <f>F81+F84+F87+F93+F96+F102</f>
        <v>8647</v>
      </c>
      <c r="G79" s="9"/>
      <c r="H79" s="9"/>
      <c r="I79" s="9">
        <f>I81+I84+I87+I93+I96+I102</f>
        <v>8384.2999999999993</v>
      </c>
      <c r="J79" s="9">
        <f>J87</f>
        <v>32.5</v>
      </c>
      <c r="K79" s="9">
        <f>K81+K84+K87+K93+K96+K102</f>
        <v>8351.7999999999993</v>
      </c>
      <c r="L79" s="9"/>
      <c r="M79" s="9"/>
      <c r="N79" s="9">
        <f>N81+N84+N87+N93+N96+N102</f>
        <v>8384.2999999999993</v>
      </c>
      <c r="O79" s="9">
        <f>O87</f>
        <v>32.5</v>
      </c>
      <c r="P79" s="9">
        <f>P81+P84+P87+P93+P96+P102</f>
        <v>8351.7999999999993</v>
      </c>
      <c r="Q79" s="9"/>
      <c r="R79" s="9"/>
      <c r="S79" s="10">
        <f>K79/F79</f>
        <v>0.9658609922516479</v>
      </c>
      <c r="T79" s="10">
        <f>P79/K79</f>
        <v>1</v>
      </c>
      <c r="U79" s="32">
        <f>N79/D79</f>
        <v>0.96598882424102761</v>
      </c>
    </row>
    <row r="80" spans="1:21" ht="15" customHeight="1" x14ac:dyDescent="0.25">
      <c r="A80" s="36" t="s">
        <v>37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8"/>
    </row>
    <row r="81" spans="1:21" ht="30" x14ac:dyDescent="0.25">
      <c r="A81" s="1" t="s">
        <v>16</v>
      </c>
      <c r="B81" s="1"/>
      <c r="C81" s="1"/>
      <c r="D81" s="4">
        <f>D82</f>
        <v>200</v>
      </c>
      <c r="E81" s="4"/>
      <c r="F81" s="4">
        <f>F82</f>
        <v>200</v>
      </c>
      <c r="G81" s="4"/>
      <c r="H81" s="4"/>
      <c r="I81" s="4">
        <f>I82</f>
        <v>160</v>
      </c>
      <c r="J81" s="4"/>
      <c r="K81" s="4">
        <f>K82</f>
        <v>160</v>
      </c>
      <c r="L81" s="4"/>
      <c r="M81" s="4"/>
      <c r="N81" s="4">
        <f>N82</f>
        <v>160</v>
      </c>
      <c r="O81" s="4"/>
      <c r="P81" s="4">
        <f>P82</f>
        <v>160</v>
      </c>
      <c r="Q81" s="4"/>
      <c r="R81" s="4"/>
      <c r="S81" s="15">
        <f>S82</f>
        <v>0.8</v>
      </c>
      <c r="T81" s="6">
        <f>T82</f>
        <v>1</v>
      </c>
      <c r="U81" s="21">
        <f>N81/D81</f>
        <v>0.8</v>
      </c>
    </row>
    <row r="82" spans="1:21" s="16" customFormat="1" x14ac:dyDescent="0.25">
      <c r="A82" s="12" t="s">
        <v>54</v>
      </c>
      <c r="B82" s="13" t="s">
        <v>91</v>
      </c>
      <c r="C82" s="13" t="s">
        <v>92</v>
      </c>
      <c r="D82" s="14">
        <f>F82</f>
        <v>200</v>
      </c>
      <c r="E82" s="14"/>
      <c r="F82" s="14">
        <v>200</v>
      </c>
      <c r="G82" s="14"/>
      <c r="H82" s="14"/>
      <c r="I82" s="14">
        <f>K82</f>
        <v>160</v>
      </c>
      <c r="J82" s="14"/>
      <c r="K82" s="14">
        <v>160</v>
      </c>
      <c r="L82" s="14"/>
      <c r="M82" s="14"/>
      <c r="N82" s="14">
        <f>P82</f>
        <v>160</v>
      </c>
      <c r="O82" s="14"/>
      <c r="P82" s="14">
        <v>160</v>
      </c>
      <c r="Q82" s="14"/>
      <c r="R82" s="14"/>
      <c r="S82" s="15">
        <f>K82/F82</f>
        <v>0.8</v>
      </c>
      <c r="T82" s="15">
        <f>P82/K82</f>
        <v>1</v>
      </c>
      <c r="U82" s="21">
        <f>N82/D82</f>
        <v>0.8</v>
      </c>
    </row>
    <row r="83" spans="1:21" ht="15" customHeight="1" x14ac:dyDescent="0.25">
      <c r="A83" s="36" t="s">
        <v>38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8"/>
    </row>
    <row r="84" spans="1:21" ht="30" x14ac:dyDescent="0.25">
      <c r="A84" s="1" t="s">
        <v>16</v>
      </c>
      <c r="B84" s="1"/>
      <c r="C84" s="1"/>
      <c r="D84" s="4">
        <f>D85</f>
        <v>2918.4</v>
      </c>
      <c r="E84" s="4"/>
      <c r="F84" s="4">
        <f>F85</f>
        <v>2918.4</v>
      </c>
      <c r="G84" s="4"/>
      <c r="H84" s="4"/>
      <c r="I84" s="4">
        <f>I85</f>
        <v>2918.4</v>
      </c>
      <c r="J84" s="4"/>
      <c r="K84" s="4">
        <f>K85</f>
        <v>2918.4</v>
      </c>
      <c r="L84" s="4"/>
      <c r="M84" s="4"/>
      <c r="N84" s="4">
        <f>N85</f>
        <v>2918.4</v>
      </c>
      <c r="O84" s="4"/>
      <c r="P84" s="4">
        <f>P85</f>
        <v>2918.4</v>
      </c>
      <c r="Q84" s="4"/>
      <c r="R84" s="4"/>
      <c r="S84" s="15">
        <f>S85</f>
        <v>1</v>
      </c>
      <c r="T84" s="6">
        <f>P84/K84</f>
        <v>1</v>
      </c>
      <c r="U84" s="21">
        <f>N84/D84</f>
        <v>1</v>
      </c>
    </row>
    <row r="85" spans="1:21" s="16" customFormat="1" ht="75" x14ac:dyDescent="0.25">
      <c r="A85" s="12" t="s">
        <v>34</v>
      </c>
      <c r="B85" s="13" t="s">
        <v>91</v>
      </c>
      <c r="C85" s="13" t="s">
        <v>92</v>
      </c>
      <c r="D85" s="14">
        <f>E85+F85+G85+H85</f>
        <v>2918.4</v>
      </c>
      <c r="E85" s="14"/>
      <c r="F85" s="14">
        <v>2918.4</v>
      </c>
      <c r="G85" s="14"/>
      <c r="H85" s="14"/>
      <c r="I85" s="14">
        <f>J85+K85+L85+M85</f>
        <v>2918.4</v>
      </c>
      <c r="J85" s="14"/>
      <c r="K85" s="14">
        <v>2918.4</v>
      </c>
      <c r="L85" s="14"/>
      <c r="M85" s="14"/>
      <c r="N85" s="14">
        <f>O85+P85+Q85+R85</f>
        <v>2918.4</v>
      </c>
      <c r="O85" s="14"/>
      <c r="P85" s="14">
        <v>2918.4</v>
      </c>
      <c r="Q85" s="14"/>
      <c r="R85" s="14"/>
      <c r="S85" s="15">
        <f>K85/F85</f>
        <v>1</v>
      </c>
      <c r="T85" s="6">
        <f>P85/K85</f>
        <v>1</v>
      </c>
      <c r="U85" s="21">
        <f>N85/D85</f>
        <v>1</v>
      </c>
    </row>
    <row r="86" spans="1:21" ht="15" customHeight="1" x14ac:dyDescent="0.25">
      <c r="A86" s="36" t="s">
        <v>39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8"/>
    </row>
    <row r="87" spans="1:21" ht="30" x14ac:dyDescent="0.25">
      <c r="A87" s="1" t="s">
        <v>16</v>
      </c>
      <c r="B87" s="1"/>
      <c r="C87" s="1"/>
      <c r="D87" s="4">
        <f>D88</f>
        <v>892.5</v>
      </c>
      <c r="E87" s="4">
        <f>E88</f>
        <v>32.5</v>
      </c>
      <c r="F87" s="4">
        <f>F88</f>
        <v>860</v>
      </c>
      <c r="G87" s="4"/>
      <c r="H87" s="4"/>
      <c r="I87" s="4">
        <f>I88</f>
        <v>805.9</v>
      </c>
      <c r="J87" s="4">
        <f>J88</f>
        <v>32.5</v>
      </c>
      <c r="K87" s="4">
        <f>K88</f>
        <v>773.4</v>
      </c>
      <c r="L87" s="4"/>
      <c r="M87" s="4"/>
      <c r="N87" s="4">
        <f>N88</f>
        <v>805.9</v>
      </c>
      <c r="O87" s="4">
        <f>O88</f>
        <v>32.5</v>
      </c>
      <c r="P87" s="4">
        <f>P88</f>
        <v>773.4</v>
      </c>
      <c r="Q87" s="4"/>
      <c r="R87" s="4"/>
      <c r="S87" s="15">
        <f>S88</f>
        <v>0.89930232558139533</v>
      </c>
      <c r="T87" s="6">
        <f>P87/K87</f>
        <v>1</v>
      </c>
      <c r="U87" s="21">
        <f>N87/D87</f>
        <v>0.90296918767506995</v>
      </c>
    </row>
    <row r="88" spans="1:21" s="16" customFormat="1" ht="59.25" customHeight="1" x14ac:dyDescent="0.25">
      <c r="A88" s="12" t="s">
        <v>40</v>
      </c>
      <c r="B88" s="13" t="s">
        <v>91</v>
      </c>
      <c r="C88" s="13" t="s">
        <v>92</v>
      </c>
      <c r="D88" s="14">
        <f>E88+F88+G88+H88</f>
        <v>892.5</v>
      </c>
      <c r="E88" s="14">
        <f>10.5+22</f>
        <v>32.5</v>
      </c>
      <c r="F88" s="14">
        <v>860</v>
      </c>
      <c r="G88" s="14"/>
      <c r="H88" s="14"/>
      <c r="I88" s="14">
        <f>J88+K88+L88+M88</f>
        <v>805.9</v>
      </c>
      <c r="J88" s="14">
        <v>32.5</v>
      </c>
      <c r="K88" s="14">
        <v>773.4</v>
      </c>
      <c r="L88" s="14"/>
      <c r="M88" s="14"/>
      <c r="N88" s="14">
        <f>O88+P88+Q88+R88</f>
        <v>805.9</v>
      </c>
      <c r="O88" s="14">
        <v>32.5</v>
      </c>
      <c r="P88" s="14">
        <v>773.4</v>
      </c>
      <c r="Q88" s="14"/>
      <c r="R88" s="14"/>
      <c r="S88" s="15">
        <f>K88/F88</f>
        <v>0.89930232558139533</v>
      </c>
      <c r="T88" s="6">
        <f>P88/K88</f>
        <v>1</v>
      </c>
      <c r="U88" s="21">
        <f>N88/D88</f>
        <v>0.90296918767506995</v>
      </c>
    </row>
    <row r="89" spans="1:21" ht="15" customHeight="1" x14ac:dyDescent="0.25">
      <c r="A89" s="40" t="s">
        <v>28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2"/>
    </row>
    <row r="90" spans="1:21" ht="30" x14ac:dyDescent="0.25">
      <c r="A90" s="1" t="s">
        <v>16</v>
      </c>
      <c r="B90" s="1"/>
      <c r="C90" s="1"/>
      <c r="D90" s="4">
        <f t="shared" ref="D90:R90" si="8">D91</f>
        <v>0</v>
      </c>
      <c r="E90" s="4">
        <f t="shared" si="8"/>
        <v>0</v>
      </c>
      <c r="F90" s="4">
        <f t="shared" si="8"/>
        <v>0</v>
      </c>
      <c r="G90" s="4">
        <f t="shared" si="8"/>
        <v>0</v>
      </c>
      <c r="H90" s="4">
        <f t="shared" si="8"/>
        <v>0</v>
      </c>
      <c r="I90" s="4">
        <f t="shared" si="8"/>
        <v>0</v>
      </c>
      <c r="J90" s="4">
        <f t="shared" si="8"/>
        <v>0</v>
      </c>
      <c r="K90" s="4">
        <f t="shared" si="8"/>
        <v>0</v>
      </c>
      <c r="L90" s="4">
        <f t="shared" si="8"/>
        <v>0</v>
      </c>
      <c r="M90" s="4">
        <f t="shared" si="8"/>
        <v>0</v>
      </c>
      <c r="N90" s="4">
        <f t="shared" si="8"/>
        <v>0</v>
      </c>
      <c r="O90" s="4">
        <f t="shared" si="8"/>
        <v>0</v>
      </c>
      <c r="P90" s="4">
        <f t="shared" si="8"/>
        <v>0</v>
      </c>
      <c r="Q90" s="4">
        <f t="shared" si="8"/>
        <v>0</v>
      </c>
      <c r="R90" s="4">
        <f t="shared" si="8"/>
        <v>0</v>
      </c>
      <c r="S90" s="15" t="e">
        <f>K90/F90</f>
        <v>#DIV/0!</v>
      </c>
      <c r="T90" s="6" t="e">
        <f>P90/K90</f>
        <v>#DIV/0!</v>
      </c>
      <c r="U90" s="22" t="e">
        <f>N90/D90</f>
        <v>#DIV/0!</v>
      </c>
    </row>
    <row r="91" spans="1:21" ht="90" x14ac:dyDescent="0.25">
      <c r="A91" s="1" t="s">
        <v>19</v>
      </c>
      <c r="B91" s="1"/>
      <c r="C91" s="1"/>
      <c r="D91" s="4"/>
      <c r="E91" s="4">
        <v>0</v>
      </c>
      <c r="F91" s="4"/>
      <c r="G91" s="4">
        <v>0</v>
      </c>
      <c r="H91" s="4">
        <v>0</v>
      </c>
      <c r="I91" s="4"/>
      <c r="J91" s="4">
        <v>0</v>
      </c>
      <c r="K91" s="4"/>
      <c r="L91" s="4">
        <v>0</v>
      </c>
      <c r="M91" s="4">
        <v>0</v>
      </c>
      <c r="N91" s="4"/>
      <c r="O91" s="4">
        <v>0</v>
      </c>
      <c r="P91" s="4"/>
      <c r="Q91" s="4">
        <v>0</v>
      </c>
      <c r="R91" s="4">
        <v>0</v>
      </c>
      <c r="S91" s="15" t="e">
        <f>K91/F91</f>
        <v>#DIV/0!</v>
      </c>
      <c r="T91" s="6" t="e">
        <f>P91/K91</f>
        <v>#DIV/0!</v>
      </c>
      <c r="U91" s="22" t="e">
        <f>N91/D91</f>
        <v>#DIV/0!</v>
      </c>
    </row>
    <row r="92" spans="1:21" ht="15" customHeight="1" x14ac:dyDescent="0.25">
      <c r="A92" s="36" t="s">
        <v>41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8"/>
    </row>
    <row r="93" spans="1:21" ht="30" x14ac:dyDescent="0.25">
      <c r="A93" s="1" t="s">
        <v>16</v>
      </c>
      <c r="B93" s="1"/>
      <c r="C93" s="1"/>
      <c r="D93" s="4">
        <f>D94</f>
        <v>3072.6</v>
      </c>
      <c r="E93" s="4"/>
      <c r="F93" s="4">
        <f>F94</f>
        <v>3072.6</v>
      </c>
      <c r="G93" s="4"/>
      <c r="H93" s="4"/>
      <c r="I93" s="4">
        <f>I94</f>
        <v>2904.1</v>
      </c>
      <c r="J93" s="4"/>
      <c r="K93" s="4">
        <f>K94</f>
        <v>2904.1</v>
      </c>
      <c r="L93" s="4"/>
      <c r="M93" s="4"/>
      <c r="N93" s="4">
        <f>N94</f>
        <v>2904.1</v>
      </c>
      <c r="O93" s="4"/>
      <c r="P93" s="4">
        <f>P94</f>
        <v>2904.1</v>
      </c>
      <c r="Q93" s="4"/>
      <c r="R93" s="4"/>
      <c r="S93" s="15">
        <f>S94</f>
        <v>0.94516045043285812</v>
      </c>
      <c r="T93" s="6">
        <f>P93/K93</f>
        <v>1</v>
      </c>
      <c r="U93" s="21">
        <f>N93/D93</f>
        <v>0.94516045043285812</v>
      </c>
    </row>
    <row r="94" spans="1:21" s="16" customFormat="1" ht="60" x14ac:dyDescent="0.25">
      <c r="A94" s="12" t="s">
        <v>33</v>
      </c>
      <c r="B94" s="13" t="s">
        <v>91</v>
      </c>
      <c r="C94" s="13" t="s">
        <v>92</v>
      </c>
      <c r="D94" s="14">
        <f>E94+F94+G94+H94</f>
        <v>3072.6</v>
      </c>
      <c r="E94" s="14"/>
      <c r="F94" s="14">
        <v>3072.6</v>
      </c>
      <c r="G94" s="14"/>
      <c r="H94" s="14"/>
      <c r="I94" s="14">
        <f>J94+K94+L94+M94</f>
        <v>2904.1</v>
      </c>
      <c r="J94" s="14"/>
      <c r="K94" s="14">
        <v>2904.1</v>
      </c>
      <c r="L94" s="14"/>
      <c r="M94" s="14"/>
      <c r="N94" s="14">
        <f>O94+P94+Q94+R94</f>
        <v>2904.1</v>
      </c>
      <c r="O94" s="14"/>
      <c r="P94" s="14">
        <v>2904.1</v>
      </c>
      <c r="Q94" s="14"/>
      <c r="R94" s="14"/>
      <c r="S94" s="15">
        <f>K94/F94</f>
        <v>0.94516045043285812</v>
      </c>
      <c r="T94" s="6">
        <f>P94/K94</f>
        <v>1</v>
      </c>
      <c r="U94" s="21">
        <f>N94/D94</f>
        <v>0.94516045043285812</v>
      </c>
    </row>
    <row r="95" spans="1:21" ht="15" customHeight="1" x14ac:dyDescent="0.25">
      <c r="A95" s="39" t="s">
        <v>93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30" x14ac:dyDescent="0.25">
      <c r="A96" s="1" t="s">
        <v>16</v>
      </c>
      <c r="B96" s="1"/>
      <c r="C96" s="1"/>
      <c r="D96" s="4">
        <f>D97</f>
        <v>1460.4</v>
      </c>
      <c r="E96" s="4"/>
      <c r="F96" s="4">
        <f>F97</f>
        <v>1460.4</v>
      </c>
      <c r="G96" s="4"/>
      <c r="H96" s="4"/>
      <c r="I96" s="4">
        <f>I97</f>
        <v>1460.4</v>
      </c>
      <c r="J96" s="4"/>
      <c r="K96" s="4">
        <f>K97</f>
        <v>1460.4</v>
      </c>
      <c r="L96" s="4"/>
      <c r="M96" s="4"/>
      <c r="N96" s="4">
        <f>N97</f>
        <v>1460.4</v>
      </c>
      <c r="O96" s="4"/>
      <c r="P96" s="4">
        <f>P97</f>
        <v>1460.4</v>
      </c>
      <c r="Q96" s="4"/>
      <c r="R96" s="4"/>
      <c r="S96" s="15">
        <f>S97</f>
        <v>1</v>
      </c>
      <c r="T96" s="6">
        <f>P96/K96</f>
        <v>1</v>
      </c>
      <c r="U96" s="24">
        <f>N96/D96</f>
        <v>1</v>
      </c>
    </row>
    <row r="97" spans="1:21" s="16" customFormat="1" ht="62.25" customHeight="1" x14ac:dyDescent="0.25">
      <c r="A97" s="12" t="s">
        <v>52</v>
      </c>
      <c r="B97" s="13" t="s">
        <v>91</v>
      </c>
      <c r="C97" s="13" t="s">
        <v>92</v>
      </c>
      <c r="D97" s="14">
        <f>E97+F97+G97+H97</f>
        <v>1460.4</v>
      </c>
      <c r="E97" s="14"/>
      <c r="F97" s="14">
        <v>1460.4</v>
      </c>
      <c r="G97" s="14"/>
      <c r="H97" s="14"/>
      <c r="I97" s="14">
        <f>J97+K97+L97+M97</f>
        <v>1460.4</v>
      </c>
      <c r="J97" s="14"/>
      <c r="K97" s="14">
        <v>1460.4</v>
      </c>
      <c r="L97" s="14"/>
      <c r="M97" s="14"/>
      <c r="N97" s="14">
        <f>O97+P97+Q97+R97</f>
        <v>1460.4</v>
      </c>
      <c r="O97" s="14"/>
      <c r="P97" s="14">
        <v>1460.4</v>
      </c>
      <c r="Q97" s="14"/>
      <c r="R97" s="14"/>
      <c r="S97" s="15">
        <f>K97/F97</f>
        <v>1</v>
      </c>
      <c r="T97" s="6">
        <f>P97/K97</f>
        <v>1</v>
      </c>
      <c r="U97" s="24">
        <f>N97/D97</f>
        <v>1</v>
      </c>
    </row>
    <row r="98" spans="1:21" x14ac:dyDescent="0.25">
      <c r="A98" s="46" t="s">
        <v>29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23"/>
    </row>
    <row r="99" spans="1:21" ht="30" x14ac:dyDescent="0.25">
      <c r="A99" s="1" t="s">
        <v>16</v>
      </c>
      <c r="B99" s="1"/>
      <c r="C99" s="1"/>
      <c r="D99" s="4">
        <f t="shared" ref="D99:R99" si="9">D100</f>
        <v>0</v>
      </c>
      <c r="E99" s="4">
        <f t="shared" si="9"/>
        <v>0</v>
      </c>
      <c r="F99" s="4">
        <f t="shared" si="9"/>
        <v>0</v>
      </c>
      <c r="G99" s="4">
        <f t="shared" si="9"/>
        <v>0</v>
      </c>
      <c r="H99" s="4">
        <f t="shared" si="9"/>
        <v>0</v>
      </c>
      <c r="I99" s="4">
        <f t="shared" si="9"/>
        <v>0</v>
      </c>
      <c r="J99" s="4">
        <f t="shared" si="9"/>
        <v>0</v>
      </c>
      <c r="K99" s="4">
        <f t="shared" si="9"/>
        <v>0</v>
      </c>
      <c r="L99" s="4">
        <f t="shared" si="9"/>
        <v>0</v>
      </c>
      <c r="M99" s="4">
        <f t="shared" si="9"/>
        <v>0</v>
      </c>
      <c r="N99" s="4">
        <f t="shared" si="9"/>
        <v>0</v>
      </c>
      <c r="O99" s="4">
        <f t="shared" si="9"/>
        <v>0</v>
      </c>
      <c r="P99" s="4">
        <f t="shared" si="9"/>
        <v>0</v>
      </c>
      <c r="Q99" s="4">
        <f t="shared" si="9"/>
        <v>0</v>
      </c>
      <c r="R99" s="4">
        <f t="shared" si="9"/>
        <v>0</v>
      </c>
      <c r="S99" s="15" t="e">
        <f>K99/F99</f>
        <v>#DIV/0!</v>
      </c>
      <c r="T99" s="6" t="e">
        <f>P99/K99</f>
        <v>#DIV/0!</v>
      </c>
      <c r="U99" s="23" t="e">
        <f>N99/D99</f>
        <v>#DIV/0!</v>
      </c>
    </row>
    <row r="100" spans="1:21" ht="75" x14ac:dyDescent="0.25">
      <c r="A100" s="1" t="s">
        <v>18</v>
      </c>
      <c r="B100" s="1"/>
      <c r="C100" s="1"/>
      <c r="D100" s="4"/>
      <c r="E100" s="4">
        <v>0</v>
      </c>
      <c r="F100" s="4"/>
      <c r="G100" s="4">
        <v>0</v>
      </c>
      <c r="H100" s="4">
        <v>0</v>
      </c>
      <c r="I100" s="4"/>
      <c r="J100" s="4">
        <v>0</v>
      </c>
      <c r="K100" s="4"/>
      <c r="L100" s="4">
        <v>0</v>
      </c>
      <c r="M100" s="4">
        <v>0</v>
      </c>
      <c r="N100" s="4"/>
      <c r="O100" s="4">
        <v>0</v>
      </c>
      <c r="P100" s="4"/>
      <c r="Q100" s="4">
        <v>0</v>
      </c>
      <c r="R100" s="4">
        <v>0</v>
      </c>
      <c r="S100" s="15" t="e">
        <f>K100/F100</f>
        <v>#DIV/0!</v>
      </c>
      <c r="T100" s="6" t="e">
        <f>P100/K100</f>
        <v>#DIV/0!</v>
      </c>
      <c r="U100" s="23" t="e">
        <f>N100/D100</f>
        <v>#DIV/0!</v>
      </c>
    </row>
    <row r="101" spans="1:21" x14ac:dyDescent="0.25">
      <c r="A101" s="47" t="s">
        <v>94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23"/>
    </row>
    <row r="102" spans="1:21" ht="30" x14ac:dyDescent="0.25">
      <c r="A102" s="1" t="s">
        <v>16</v>
      </c>
      <c r="B102" s="1"/>
      <c r="C102" s="1"/>
      <c r="D102" s="4">
        <f>D103</f>
        <v>135.6</v>
      </c>
      <c r="E102" s="4"/>
      <c r="F102" s="4">
        <f>F103</f>
        <v>135.6</v>
      </c>
      <c r="G102" s="4"/>
      <c r="H102" s="4"/>
      <c r="I102" s="4">
        <f>I103</f>
        <v>135.5</v>
      </c>
      <c r="J102" s="4"/>
      <c r="K102" s="4">
        <f>K103</f>
        <v>135.5</v>
      </c>
      <c r="L102" s="4"/>
      <c r="M102" s="4"/>
      <c r="N102" s="4">
        <f>N103</f>
        <v>135.5</v>
      </c>
      <c r="O102" s="4"/>
      <c r="P102" s="4">
        <f>P103</f>
        <v>135.5</v>
      </c>
      <c r="Q102" s="4"/>
      <c r="R102" s="4"/>
      <c r="S102" s="15">
        <f>S103</f>
        <v>0.99926253687315636</v>
      </c>
      <c r="T102" s="6">
        <f>T103</f>
        <v>1</v>
      </c>
      <c r="U102" s="33">
        <f>N102/D102</f>
        <v>0.99926253687315636</v>
      </c>
    </row>
    <row r="103" spans="1:21" s="16" customFormat="1" ht="165" x14ac:dyDescent="0.25">
      <c r="A103" s="12" t="s">
        <v>95</v>
      </c>
      <c r="B103" s="13" t="s">
        <v>91</v>
      </c>
      <c r="C103" s="13" t="s">
        <v>92</v>
      </c>
      <c r="D103" s="14">
        <f>E103+F103+G103+H103</f>
        <v>135.6</v>
      </c>
      <c r="E103" s="14"/>
      <c r="F103" s="14">
        <v>135.6</v>
      </c>
      <c r="G103" s="14"/>
      <c r="H103" s="14"/>
      <c r="I103" s="14">
        <f>J103+K103+L103+M103</f>
        <v>135.5</v>
      </c>
      <c r="J103" s="14"/>
      <c r="K103" s="14">
        <v>135.5</v>
      </c>
      <c r="L103" s="14"/>
      <c r="M103" s="14"/>
      <c r="N103" s="14">
        <f>O103+P103+Q103+R103</f>
        <v>135.5</v>
      </c>
      <c r="O103" s="14"/>
      <c r="P103" s="14">
        <v>135.5</v>
      </c>
      <c r="Q103" s="14"/>
      <c r="R103" s="14"/>
      <c r="S103" s="15">
        <f>K103/F103</f>
        <v>0.99926253687315636</v>
      </c>
      <c r="T103" s="15">
        <f>P103/K103</f>
        <v>1</v>
      </c>
      <c r="U103" s="34">
        <f>N103/D103</f>
        <v>0.99926253687315636</v>
      </c>
    </row>
    <row r="104" spans="1:21" ht="16.5" customHeight="1" x14ac:dyDescent="0.25">
      <c r="A104" s="43" t="s">
        <v>42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5"/>
    </row>
    <row r="105" spans="1:21" ht="31.5" customHeight="1" x14ac:dyDescent="0.25">
      <c r="A105" s="8" t="s">
        <v>16</v>
      </c>
      <c r="B105" s="8"/>
      <c r="C105" s="8"/>
      <c r="D105" s="9">
        <f>D107+D111</f>
        <v>957.3</v>
      </c>
      <c r="E105" s="9"/>
      <c r="F105" s="9">
        <f>F107+F111</f>
        <v>957.3</v>
      </c>
      <c r="G105" s="9"/>
      <c r="H105" s="9"/>
      <c r="I105" s="9">
        <f>I107+I111</f>
        <v>706.90000000000009</v>
      </c>
      <c r="J105" s="9"/>
      <c r="K105" s="9">
        <f>K107+K111</f>
        <v>706.90000000000009</v>
      </c>
      <c r="L105" s="9"/>
      <c r="M105" s="9"/>
      <c r="N105" s="9">
        <f>N107+N111</f>
        <v>706.90000000000009</v>
      </c>
      <c r="O105" s="9"/>
      <c r="P105" s="9">
        <f>P107+P111</f>
        <v>706.90000000000009</v>
      </c>
      <c r="Q105" s="9"/>
      <c r="R105" s="9"/>
      <c r="S105" s="10">
        <f>K105/F105</f>
        <v>0.73843100386503724</v>
      </c>
      <c r="T105" s="10">
        <f>P105/K105</f>
        <v>1</v>
      </c>
      <c r="U105" s="20">
        <f>N105/D105</f>
        <v>0.73843100386503724</v>
      </c>
    </row>
    <row r="106" spans="1:21" ht="16.5" customHeight="1" x14ac:dyDescent="0.25">
      <c r="A106" s="40" t="s">
        <v>43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2"/>
    </row>
    <row r="107" spans="1:21" ht="27.75" customHeight="1" x14ac:dyDescent="0.25">
      <c r="A107" s="1" t="s">
        <v>16</v>
      </c>
      <c r="B107" s="1"/>
      <c r="C107" s="1"/>
      <c r="D107" s="4">
        <f>D108+D109</f>
        <v>952.5</v>
      </c>
      <c r="E107" s="4"/>
      <c r="F107" s="14">
        <f>F108+F109</f>
        <v>952.5</v>
      </c>
      <c r="G107" s="4"/>
      <c r="H107" s="4"/>
      <c r="I107" s="4">
        <f>I108+I109</f>
        <v>702.2</v>
      </c>
      <c r="J107" s="4"/>
      <c r="K107" s="4">
        <f>K108+K109</f>
        <v>702.2</v>
      </c>
      <c r="L107" s="4"/>
      <c r="M107" s="4"/>
      <c r="N107" s="4">
        <f>N108+N109</f>
        <v>702.2</v>
      </c>
      <c r="O107" s="4"/>
      <c r="P107" s="4">
        <f>P108+P109</f>
        <v>702.2</v>
      </c>
      <c r="Q107" s="4"/>
      <c r="R107" s="4"/>
      <c r="S107" s="15">
        <f>K107/F107</f>
        <v>0.73721784776902888</v>
      </c>
      <c r="T107" s="6">
        <f>P107/K107</f>
        <v>1</v>
      </c>
      <c r="U107" s="21">
        <f>N107/D107</f>
        <v>0.73721784776902888</v>
      </c>
    </row>
    <row r="108" spans="1:21" s="16" customFormat="1" ht="90" customHeight="1" x14ac:dyDescent="0.25">
      <c r="A108" s="12" t="s">
        <v>21</v>
      </c>
      <c r="B108" s="13" t="s">
        <v>91</v>
      </c>
      <c r="C108" s="13" t="s">
        <v>92</v>
      </c>
      <c r="D108" s="14">
        <f>E108+F108+G108+H108</f>
        <v>693.8</v>
      </c>
      <c r="E108" s="14"/>
      <c r="F108" s="14">
        <v>693.8</v>
      </c>
      <c r="G108" s="14"/>
      <c r="H108" s="14"/>
      <c r="I108" s="14">
        <f>J108+K108+L108+M108</f>
        <v>443.5</v>
      </c>
      <c r="J108" s="14"/>
      <c r="K108" s="14">
        <v>443.5</v>
      </c>
      <c r="L108" s="14"/>
      <c r="M108" s="14"/>
      <c r="N108" s="14">
        <f>O108+P108+Q108+R108</f>
        <v>443.5</v>
      </c>
      <c r="O108" s="14"/>
      <c r="P108" s="14">
        <v>443.5</v>
      </c>
      <c r="Q108" s="14"/>
      <c r="R108" s="14"/>
      <c r="S108" s="15">
        <f>K108/F108</f>
        <v>0.63923320841741138</v>
      </c>
      <c r="T108" s="6">
        <f>P108/K108</f>
        <v>1</v>
      </c>
      <c r="U108" s="21">
        <f>N108/D108</f>
        <v>0.63923320841741138</v>
      </c>
    </row>
    <row r="109" spans="1:21" s="16" customFormat="1" ht="48" customHeight="1" x14ac:dyDescent="0.25">
      <c r="A109" s="12" t="s">
        <v>35</v>
      </c>
      <c r="B109" s="13" t="s">
        <v>91</v>
      </c>
      <c r="C109" s="13" t="s">
        <v>92</v>
      </c>
      <c r="D109" s="14">
        <f>E109+F109+G109+H109</f>
        <v>258.7</v>
      </c>
      <c r="E109" s="14"/>
      <c r="F109" s="14">
        <v>258.7</v>
      </c>
      <c r="G109" s="14"/>
      <c r="H109" s="14"/>
      <c r="I109" s="14">
        <f>J109+K109+L109+M109</f>
        <v>258.7</v>
      </c>
      <c r="J109" s="14"/>
      <c r="K109" s="14">
        <v>258.7</v>
      </c>
      <c r="L109" s="14"/>
      <c r="M109" s="14"/>
      <c r="N109" s="14">
        <f>O109+P109+Q109+R109</f>
        <v>258.7</v>
      </c>
      <c r="O109" s="14"/>
      <c r="P109" s="14">
        <v>258.7</v>
      </c>
      <c r="Q109" s="14"/>
      <c r="R109" s="14"/>
      <c r="S109" s="15">
        <f>K109/F109</f>
        <v>1</v>
      </c>
      <c r="T109" s="6">
        <f>P109/K109</f>
        <v>1</v>
      </c>
      <c r="U109" s="21">
        <f>N109/D109</f>
        <v>1</v>
      </c>
    </row>
    <row r="110" spans="1:21" ht="16.5" customHeight="1" x14ac:dyDescent="0.25">
      <c r="A110" s="40" t="s">
        <v>44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2"/>
    </row>
    <row r="111" spans="1:21" ht="27.75" customHeight="1" x14ac:dyDescent="0.25">
      <c r="A111" s="1" t="s">
        <v>16</v>
      </c>
      <c r="B111" s="1"/>
      <c r="C111" s="1"/>
      <c r="D111" s="4">
        <f>D112</f>
        <v>4.8</v>
      </c>
      <c r="E111" s="4"/>
      <c r="F111" s="4">
        <f>F112</f>
        <v>4.8</v>
      </c>
      <c r="G111" s="4"/>
      <c r="H111" s="4"/>
      <c r="I111" s="4">
        <f>I112</f>
        <v>4.7</v>
      </c>
      <c r="J111" s="4"/>
      <c r="K111" s="4">
        <f>K112</f>
        <v>4.7</v>
      </c>
      <c r="L111" s="4"/>
      <c r="M111" s="4"/>
      <c r="N111" s="4">
        <f>N112</f>
        <v>4.7</v>
      </c>
      <c r="O111" s="4"/>
      <c r="P111" s="4">
        <f>P112</f>
        <v>4.7</v>
      </c>
      <c r="Q111" s="4"/>
      <c r="R111" s="4"/>
      <c r="S111" s="15">
        <f>S112</f>
        <v>0.97916666666666674</v>
      </c>
      <c r="T111" s="6">
        <f>T112</f>
        <v>1</v>
      </c>
      <c r="U111" s="21">
        <f>N111/D111</f>
        <v>0.97916666666666674</v>
      </c>
    </row>
    <row r="112" spans="1:21" s="16" customFormat="1" ht="169.5" customHeight="1" x14ac:dyDescent="0.25">
      <c r="A112" s="12" t="s">
        <v>95</v>
      </c>
      <c r="B112" s="13" t="s">
        <v>91</v>
      </c>
      <c r="C112" s="13" t="s">
        <v>92</v>
      </c>
      <c r="D112" s="14">
        <f>E112+F112+G112+H112</f>
        <v>4.8</v>
      </c>
      <c r="E112" s="14"/>
      <c r="F112" s="14">
        <v>4.8</v>
      </c>
      <c r="G112" s="14"/>
      <c r="H112" s="14"/>
      <c r="I112" s="14">
        <f>J112+K112+L112+M112</f>
        <v>4.7</v>
      </c>
      <c r="J112" s="14"/>
      <c r="K112" s="14">
        <v>4.7</v>
      </c>
      <c r="L112" s="14"/>
      <c r="M112" s="14"/>
      <c r="N112" s="14">
        <f>O112+P112+Q112+R112</f>
        <v>4.7</v>
      </c>
      <c r="O112" s="14"/>
      <c r="P112" s="14">
        <v>4.7</v>
      </c>
      <c r="Q112" s="14"/>
      <c r="R112" s="14"/>
      <c r="S112" s="15">
        <f>K112/F112</f>
        <v>0.97916666666666674</v>
      </c>
      <c r="T112" s="15">
        <f>P112/K112</f>
        <v>1</v>
      </c>
      <c r="U112" s="35">
        <f>N112/D112</f>
        <v>0.97916666666666674</v>
      </c>
    </row>
    <row r="113" spans="1:21" ht="16.5" customHeight="1" x14ac:dyDescent="0.25">
      <c r="A113" s="40" t="s">
        <v>30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2"/>
    </row>
    <row r="114" spans="1:21" ht="29.25" customHeight="1" x14ac:dyDescent="0.25">
      <c r="A114" s="1" t="s">
        <v>16</v>
      </c>
      <c r="B114" s="1"/>
      <c r="C114" s="1"/>
      <c r="D114" s="4">
        <f t="shared" ref="D114:R114" si="10">D115</f>
        <v>0</v>
      </c>
      <c r="E114" s="4">
        <f t="shared" si="10"/>
        <v>0</v>
      </c>
      <c r="F114" s="4">
        <f t="shared" si="10"/>
        <v>0</v>
      </c>
      <c r="G114" s="4">
        <f t="shared" si="10"/>
        <v>0</v>
      </c>
      <c r="H114" s="4">
        <f t="shared" si="10"/>
        <v>0</v>
      </c>
      <c r="I114" s="4">
        <f t="shared" si="10"/>
        <v>0</v>
      </c>
      <c r="J114" s="4">
        <f t="shared" si="10"/>
        <v>0</v>
      </c>
      <c r="K114" s="4">
        <f t="shared" si="10"/>
        <v>0</v>
      </c>
      <c r="L114" s="4">
        <f t="shared" si="10"/>
        <v>0</v>
      </c>
      <c r="M114" s="4">
        <f t="shared" si="10"/>
        <v>0</v>
      </c>
      <c r="N114" s="4">
        <f t="shared" si="10"/>
        <v>0</v>
      </c>
      <c r="O114" s="4">
        <f t="shared" si="10"/>
        <v>0</v>
      </c>
      <c r="P114" s="4">
        <f t="shared" si="10"/>
        <v>0</v>
      </c>
      <c r="Q114" s="4">
        <f t="shared" si="10"/>
        <v>0</v>
      </c>
      <c r="R114" s="4">
        <f t="shared" si="10"/>
        <v>0</v>
      </c>
      <c r="S114" s="6" t="e">
        <f>S115</f>
        <v>#DIV/0!</v>
      </c>
      <c r="T114" s="6" t="e">
        <f>P114/K114</f>
        <v>#DIV/0!</v>
      </c>
      <c r="U114" s="22" t="e">
        <f>N114/D114</f>
        <v>#DIV/0!</v>
      </c>
    </row>
    <row r="115" spans="1:21" ht="92.25" customHeight="1" x14ac:dyDescent="0.25">
      <c r="A115" s="1" t="s">
        <v>21</v>
      </c>
      <c r="B115" s="1"/>
      <c r="C115" s="1"/>
      <c r="D115" s="4"/>
      <c r="E115" s="4">
        <v>0</v>
      </c>
      <c r="F115" s="4"/>
      <c r="G115" s="4">
        <v>0</v>
      </c>
      <c r="H115" s="4">
        <v>0</v>
      </c>
      <c r="I115" s="4"/>
      <c r="J115" s="4">
        <v>0</v>
      </c>
      <c r="K115" s="4"/>
      <c r="L115" s="4">
        <v>0</v>
      </c>
      <c r="M115" s="4">
        <v>0</v>
      </c>
      <c r="N115" s="4"/>
      <c r="O115" s="4">
        <v>0</v>
      </c>
      <c r="P115" s="4"/>
      <c r="Q115" s="4">
        <v>0</v>
      </c>
      <c r="R115" s="4">
        <v>0</v>
      </c>
      <c r="S115" s="15" t="e">
        <f>K115/F115</f>
        <v>#DIV/0!</v>
      </c>
      <c r="T115" s="6" t="e">
        <f>P115/K115</f>
        <v>#DIV/0!</v>
      </c>
      <c r="U115" s="22" t="e">
        <f>N115/D115</f>
        <v>#DIV/0!</v>
      </c>
    </row>
    <row r="116" spans="1:21" ht="16.5" customHeight="1" x14ac:dyDescent="0.25">
      <c r="A116" s="43" t="s">
        <v>45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5"/>
    </row>
    <row r="117" spans="1:21" ht="28.5" customHeight="1" x14ac:dyDescent="0.25">
      <c r="A117" s="8" t="s">
        <v>16</v>
      </c>
      <c r="B117" s="8"/>
      <c r="C117" s="8"/>
      <c r="D117" s="9">
        <f>D119</f>
        <v>2539.6</v>
      </c>
      <c r="E117" s="9"/>
      <c r="F117" s="9">
        <f>F119</f>
        <v>2539.6</v>
      </c>
      <c r="G117" s="9"/>
      <c r="H117" s="9"/>
      <c r="I117" s="9">
        <f>I119</f>
        <v>2509</v>
      </c>
      <c r="J117" s="9"/>
      <c r="K117" s="9">
        <f>K119</f>
        <v>2509</v>
      </c>
      <c r="L117" s="9"/>
      <c r="M117" s="9"/>
      <c r="N117" s="9">
        <f>N119</f>
        <v>2509</v>
      </c>
      <c r="O117" s="9"/>
      <c r="P117" s="9">
        <f>P119</f>
        <v>2509</v>
      </c>
      <c r="Q117" s="9"/>
      <c r="R117" s="9"/>
      <c r="S117" s="10">
        <f>K117/F117</f>
        <v>0.98795085840289809</v>
      </c>
      <c r="T117" s="10">
        <f>P117/K117</f>
        <v>1</v>
      </c>
      <c r="U117" s="20">
        <f>N117/D117</f>
        <v>0.98795085840289809</v>
      </c>
    </row>
    <row r="118" spans="1:21" ht="16.5" customHeight="1" x14ac:dyDescent="0.25">
      <c r="A118" s="40" t="s">
        <v>46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2"/>
    </row>
    <row r="119" spans="1:21" ht="27" customHeight="1" x14ac:dyDescent="0.25">
      <c r="A119" s="1" t="s">
        <v>16</v>
      </c>
      <c r="B119" s="1"/>
      <c r="C119" s="1"/>
      <c r="D119" s="4">
        <f>D120</f>
        <v>2539.6</v>
      </c>
      <c r="E119" s="4"/>
      <c r="F119" s="4">
        <f>F120</f>
        <v>2539.6</v>
      </c>
      <c r="G119" s="4"/>
      <c r="H119" s="4"/>
      <c r="I119" s="4">
        <f>I120</f>
        <v>2509</v>
      </c>
      <c r="J119" s="4"/>
      <c r="K119" s="4">
        <f>K120</f>
        <v>2509</v>
      </c>
      <c r="L119" s="4"/>
      <c r="M119" s="4"/>
      <c r="N119" s="4">
        <f>N120</f>
        <v>2509</v>
      </c>
      <c r="O119" s="4"/>
      <c r="P119" s="4">
        <f>P120</f>
        <v>2509</v>
      </c>
      <c r="Q119" s="4"/>
      <c r="R119" s="4"/>
      <c r="S119" s="15">
        <f>S120</f>
        <v>0.98795085840289809</v>
      </c>
      <c r="T119" s="6">
        <f>P119/K119</f>
        <v>1</v>
      </c>
      <c r="U119" s="21">
        <f>N119/D119</f>
        <v>0.98795085840289809</v>
      </c>
    </row>
    <row r="120" spans="1:21" s="16" customFormat="1" ht="66.75" customHeight="1" x14ac:dyDescent="0.25">
      <c r="A120" s="12" t="s">
        <v>96</v>
      </c>
      <c r="B120" s="13" t="s">
        <v>91</v>
      </c>
      <c r="C120" s="13" t="s">
        <v>92</v>
      </c>
      <c r="D120" s="14">
        <f>E120+F120+G120+H120</f>
        <v>2539.6</v>
      </c>
      <c r="E120" s="14"/>
      <c r="F120" s="14">
        <v>2539.6</v>
      </c>
      <c r="G120" s="14"/>
      <c r="H120" s="14"/>
      <c r="I120" s="14">
        <f>J120+K120+L120+M120</f>
        <v>2509</v>
      </c>
      <c r="J120" s="14"/>
      <c r="K120" s="14">
        <v>2509</v>
      </c>
      <c r="L120" s="14"/>
      <c r="M120" s="14"/>
      <c r="N120" s="14">
        <f>O120+P120+Q120+R120</f>
        <v>2509</v>
      </c>
      <c r="O120" s="14"/>
      <c r="P120" s="14">
        <v>2509</v>
      </c>
      <c r="Q120" s="14"/>
      <c r="R120" s="14"/>
      <c r="S120" s="15">
        <f>K120/F120</f>
        <v>0.98795085840289809</v>
      </c>
      <c r="T120" s="15">
        <f>P120/K120</f>
        <v>1</v>
      </c>
      <c r="U120" s="21">
        <f>N120/D120</f>
        <v>0.98795085840289809</v>
      </c>
    </row>
    <row r="121" spans="1:21" x14ac:dyDescent="0.25">
      <c r="U121" s="25"/>
    </row>
    <row r="122" spans="1:2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U122" s="26"/>
    </row>
    <row r="123" spans="1:21" x14ac:dyDescent="0.25">
      <c r="A123" s="55" t="s">
        <v>97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U123" s="26"/>
    </row>
    <row r="124" spans="1:2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U124" s="25"/>
    </row>
    <row r="125" spans="1:21" x14ac:dyDescent="0.25">
      <c r="A125" s="55" t="s">
        <v>98</v>
      </c>
      <c r="B125" s="55"/>
      <c r="C125" s="55"/>
      <c r="D125" s="55"/>
      <c r="E125" s="55"/>
      <c r="F125" s="55"/>
      <c r="G125" s="55"/>
      <c r="H125" s="55"/>
      <c r="I125" s="55"/>
      <c r="J125" s="55"/>
      <c r="U125" s="25"/>
    </row>
    <row r="126" spans="1:21" x14ac:dyDescent="0.25">
      <c r="A126" t="s">
        <v>51</v>
      </c>
      <c r="U126" s="25"/>
    </row>
    <row r="127" spans="1:21" x14ac:dyDescent="0.25">
      <c r="U127" s="25"/>
    </row>
    <row r="128" spans="1:21" x14ac:dyDescent="0.25">
      <c r="U128" s="26"/>
    </row>
    <row r="129" spans="21:21" x14ac:dyDescent="0.25">
      <c r="U129" s="26"/>
    </row>
    <row r="130" spans="21:21" x14ac:dyDescent="0.25">
      <c r="U130" s="25"/>
    </row>
    <row r="131" spans="21:21" x14ac:dyDescent="0.25">
      <c r="U131" s="27"/>
    </row>
    <row r="132" spans="21:21" x14ac:dyDescent="0.25">
      <c r="U132" s="27"/>
    </row>
    <row r="133" spans="21:21" x14ac:dyDescent="0.25">
      <c r="U133" s="25"/>
    </row>
    <row r="134" spans="21:21" x14ac:dyDescent="0.25">
      <c r="U134" s="28"/>
    </row>
    <row r="135" spans="21:21" x14ac:dyDescent="0.25">
      <c r="U135" s="28"/>
    </row>
    <row r="136" spans="21:21" x14ac:dyDescent="0.25">
      <c r="U136" s="25"/>
    </row>
    <row r="137" spans="21:21" x14ac:dyDescent="0.25">
      <c r="U137" s="25"/>
    </row>
    <row r="138" spans="21:21" x14ac:dyDescent="0.25">
      <c r="U138" s="25"/>
    </row>
    <row r="139" spans="21:21" x14ac:dyDescent="0.25">
      <c r="U139" s="25"/>
    </row>
    <row r="140" spans="21:21" x14ac:dyDescent="0.25">
      <c r="U140" s="26"/>
    </row>
    <row r="141" spans="21:21" x14ac:dyDescent="0.25">
      <c r="U141" s="26"/>
    </row>
    <row r="142" spans="21:21" x14ac:dyDescent="0.25">
      <c r="U142" s="25"/>
    </row>
    <row r="143" spans="21:21" x14ac:dyDescent="0.25">
      <c r="U143" s="27"/>
    </row>
    <row r="144" spans="21:21" x14ac:dyDescent="0.25">
      <c r="U144" s="27"/>
    </row>
    <row r="145" spans="21:21" x14ac:dyDescent="0.25">
      <c r="U145" s="25"/>
    </row>
    <row r="146" spans="21:21" x14ac:dyDescent="0.25">
      <c r="U146" s="28"/>
    </row>
    <row r="147" spans="21:21" x14ac:dyDescent="0.25">
      <c r="U147" s="28"/>
    </row>
    <row r="148" spans="21:21" x14ac:dyDescent="0.25">
      <c r="U148" s="25"/>
    </row>
    <row r="149" spans="21:21" x14ac:dyDescent="0.25">
      <c r="U149" s="26"/>
    </row>
    <row r="150" spans="21:21" x14ac:dyDescent="0.25">
      <c r="U150" s="26"/>
    </row>
    <row r="151" spans="21:21" x14ac:dyDescent="0.25">
      <c r="U151" s="25"/>
    </row>
    <row r="152" spans="21:21" x14ac:dyDescent="0.25">
      <c r="U152" s="26"/>
    </row>
    <row r="153" spans="21:21" x14ac:dyDescent="0.25">
      <c r="U153" s="26"/>
    </row>
    <row r="154" spans="21:21" x14ac:dyDescent="0.25">
      <c r="U154" s="25"/>
    </row>
    <row r="155" spans="21:21" x14ac:dyDescent="0.25">
      <c r="U155" s="29"/>
    </row>
    <row r="156" spans="21:21" x14ac:dyDescent="0.25">
      <c r="U156" s="26"/>
    </row>
    <row r="157" spans="21:21" x14ac:dyDescent="0.25">
      <c r="U157" s="26"/>
    </row>
    <row r="158" spans="21:21" x14ac:dyDescent="0.25">
      <c r="U158" s="27"/>
    </row>
    <row r="159" spans="21:21" x14ac:dyDescent="0.25">
      <c r="U159" s="26"/>
    </row>
    <row r="160" spans="21:21" x14ac:dyDescent="0.25">
      <c r="U160" s="26"/>
    </row>
    <row r="161" spans="21:21" x14ac:dyDescent="0.25">
      <c r="U161" s="26"/>
    </row>
    <row r="162" spans="21:21" x14ac:dyDescent="0.25">
      <c r="U162" s="25"/>
    </row>
    <row r="163" spans="21:21" x14ac:dyDescent="0.25">
      <c r="U163" s="26"/>
    </row>
    <row r="164" spans="21:21" x14ac:dyDescent="0.25">
      <c r="U164" s="26"/>
    </row>
    <row r="165" spans="21:21" x14ac:dyDescent="0.25">
      <c r="U165" s="25"/>
    </row>
    <row r="166" spans="21:21" x14ac:dyDescent="0.25">
      <c r="U166" s="27"/>
    </row>
    <row r="167" spans="21:21" x14ac:dyDescent="0.25">
      <c r="U167" s="27"/>
    </row>
    <row r="168" spans="21:21" x14ac:dyDescent="0.25">
      <c r="U168" s="25"/>
    </row>
    <row r="169" spans="21:21" x14ac:dyDescent="0.25">
      <c r="U169" s="26"/>
    </row>
    <row r="170" spans="21:21" x14ac:dyDescent="0.25">
      <c r="U170" s="26"/>
    </row>
    <row r="171" spans="21:21" x14ac:dyDescent="0.25">
      <c r="U171" s="25"/>
    </row>
    <row r="172" spans="21:21" x14ac:dyDescent="0.25">
      <c r="U172" s="26"/>
    </row>
    <row r="173" spans="21:21" x14ac:dyDescent="0.25">
      <c r="U173" s="26"/>
    </row>
    <row r="174" spans="21:21" x14ac:dyDescent="0.25">
      <c r="U174" s="25"/>
    </row>
    <row r="175" spans="21:21" x14ac:dyDescent="0.25">
      <c r="U175" s="25"/>
    </row>
    <row r="176" spans="21:21" x14ac:dyDescent="0.25">
      <c r="U176" s="25"/>
    </row>
    <row r="177" spans="21:21" x14ac:dyDescent="0.25">
      <c r="U177" s="25"/>
    </row>
    <row r="178" spans="21:21" x14ac:dyDescent="0.25">
      <c r="U178" s="26"/>
    </row>
    <row r="179" spans="21:21" x14ac:dyDescent="0.25">
      <c r="U179" s="26"/>
    </row>
    <row r="180" spans="21:21" x14ac:dyDescent="0.25">
      <c r="U180" s="25"/>
    </row>
    <row r="181" spans="21:21" x14ac:dyDescent="0.25">
      <c r="U181" s="30"/>
    </row>
    <row r="182" spans="21:21" x14ac:dyDescent="0.25">
      <c r="U182" s="27"/>
    </row>
    <row r="183" spans="21:21" x14ac:dyDescent="0.25">
      <c r="U183" s="27"/>
    </row>
    <row r="184" spans="21:21" x14ac:dyDescent="0.25">
      <c r="U184" s="27"/>
    </row>
    <row r="185" spans="21:21" x14ac:dyDescent="0.25">
      <c r="U185" s="27"/>
    </row>
    <row r="186" spans="21:21" x14ac:dyDescent="0.25">
      <c r="U186" s="25"/>
    </row>
    <row r="187" spans="21:21" x14ac:dyDescent="0.25">
      <c r="U187" s="27"/>
    </row>
    <row r="188" spans="21:21" x14ac:dyDescent="0.25">
      <c r="U188" s="28"/>
    </row>
    <row r="189" spans="21:21" x14ac:dyDescent="0.25">
      <c r="U189" s="27"/>
    </row>
    <row r="190" spans="21:21" x14ac:dyDescent="0.25">
      <c r="U190" s="25"/>
    </row>
    <row r="191" spans="21:21" x14ac:dyDescent="0.25">
      <c r="U191" s="26"/>
    </row>
    <row r="192" spans="21:21" x14ac:dyDescent="0.25">
      <c r="U192" s="26"/>
    </row>
    <row r="193" spans="21:21" x14ac:dyDescent="0.25">
      <c r="U193" s="25"/>
    </row>
    <row r="194" spans="21:21" x14ac:dyDescent="0.25">
      <c r="U194" s="25"/>
    </row>
    <row r="195" spans="21:21" x14ac:dyDescent="0.25">
      <c r="U195" s="25"/>
    </row>
    <row r="196" spans="21:21" x14ac:dyDescent="0.25">
      <c r="U196" s="25"/>
    </row>
    <row r="197" spans="21:21" x14ac:dyDescent="0.25">
      <c r="U197" s="27"/>
    </row>
    <row r="198" spans="21:21" x14ac:dyDescent="0.25">
      <c r="U198" s="27"/>
    </row>
    <row r="199" spans="21:21" x14ac:dyDescent="0.25">
      <c r="U199" s="25"/>
    </row>
    <row r="200" spans="21:21" x14ac:dyDescent="0.25">
      <c r="U200" s="31"/>
    </row>
    <row r="201" spans="21:21" x14ac:dyDescent="0.25">
      <c r="U201" s="28"/>
    </row>
    <row r="202" spans="21:21" x14ac:dyDescent="0.25">
      <c r="U202" s="28"/>
    </row>
    <row r="203" spans="21:21" x14ac:dyDescent="0.25">
      <c r="U203" s="28"/>
    </row>
    <row r="204" spans="21:21" x14ac:dyDescent="0.25">
      <c r="U204" s="28"/>
    </row>
    <row r="205" spans="21:21" x14ac:dyDescent="0.25">
      <c r="U205" s="28"/>
    </row>
    <row r="206" spans="21:21" x14ac:dyDescent="0.25">
      <c r="U206" s="28"/>
    </row>
    <row r="207" spans="21:21" x14ac:dyDescent="0.25">
      <c r="U207" s="28"/>
    </row>
    <row r="208" spans="21:21" x14ac:dyDescent="0.25">
      <c r="U208" s="28"/>
    </row>
    <row r="209" spans="21:21" x14ac:dyDescent="0.25">
      <c r="U209" s="28"/>
    </row>
    <row r="210" spans="21:21" x14ac:dyDescent="0.25">
      <c r="U210" s="28"/>
    </row>
    <row r="211" spans="21:21" x14ac:dyDescent="0.25">
      <c r="U211" s="28"/>
    </row>
    <row r="212" spans="21:21" x14ac:dyDescent="0.25">
      <c r="U212" s="28"/>
    </row>
    <row r="213" spans="21:21" x14ac:dyDescent="0.25">
      <c r="U213" s="28"/>
    </row>
    <row r="214" spans="21:21" x14ac:dyDescent="0.25">
      <c r="U214" s="28"/>
    </row>
    <row r="215" spans="21:21" x14ac:dyDescent="0.25">
      <c r="U215" s="25"/>
    </row>
    <row r="216" spans="21:21" x14ac:dyDescent="0.25">
      <c r="U216" s="28"/>
    </row>
    <row r="217" spans="21:21" x14ac:dyDescent="0.25">
      <c r="U217" s="28"/>
    </row>
    <row r="218" spans="21:21" x14ac:dyDescent="0.25">
      <c r="U218" s="25"/>
    </row>
    <row r="219" spans="21:21" x14ac:dyDescent="0.25">
      <c r="U219" s="25"/>
    </row>
  </sheetData>
  <autoFilter ref="A8:T120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48">
    <mergeCell ref="A89:U89"/>
    <mergeCell ref="A75:U75"/>
    <mergeCell ref="A78:U78"/>
    <mergeCell ref="A80:U80"/>
    <mergeCell ref="A83:U83"/>
    <mergeCell ref="A86:U86"/>
    <mergeCell ref="A2:T2"/>
    <mergeCell ref="A3:T3"/>
    <mergeCell ref="A4:T4"/>
    <mergeCell ref="A5:T5"/>
    <mergeCell ref="A6:T6"/>
    <mergeCell ref="A125:J125"/>
    <mergeCell ref="A123:Q123"/>
    <mergeCell ref="A8:A11"/>
    <mergeCell ref="B8:B11"/>
    <mergeCell ref="C8:C11"/>
    <mergeCell ref="D9:H9"/>
    <mergeCell ref="I9:M9"/>
    <mergeCell ref="N9:R9"/>
    <mergeCell ref="E10:H10"/>
    <mergeCell ref="D8:R8"/>
    <mergeCell ref="J10:M10"/>
    <mergeCell ref="O10:R10"/>
    <mergeCell ref="D10:D11"/>
    <mergeCell ref="I10:I11"/>
    <mergeCell ref="N10:N11"/>
    <mergeCell ref="U8:U11"/>
    <mergeCell ref="A72:U72"/>
    <mergeCell ref="A66:U66"/>
    <mergeCell ref="A69:U69"/>
    <mergeCell ref="A13:U13"/>
    <mergeCell ref="A17:U17"/>
    <mergeCell ref="A19:U19"/>
    <mergeCell ref="A22:U22"/>
    <mergeCell ref="A60:U60"/>
    <mergeCell ref="A63:U63"/>
    <mergeCell ref="T8:T11"/>
    <mergeCell ref="S8:S11"/>
    <mergeCell ref="A92:U92"/>
    <mergeCell ref="A95:U95"/>
    <mergeCell ref="A118:U118"/>
    <mergeCell ref="A116:U116"/>
    <mergeCell ref="A104:U104"/>
    <mergeCell ref="A106:U106"/>
    <mergeCell ref="A110:U110"/>
    <mergeCell ref="A113:U113"/>
    <mergeCell ref="A98:T98"/>
    <mergeCell ref="A101:T101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Михайловна Сахарова</dc:creator>
  <cp:lastModifiedBy>Чупрова Наталья Николаевна</cp:lastModifiedBy>
  <cp:lastPrinted>2016-10-10T12:15:25Z</cp:lastPrinted>
  <dcterms:created xsi:type="dcterms:W3CDTF">2014-09-29T10:05:27Z</dcterms:created>
  <dcterms:modified xsi:type="dcterms:W3CDTF">2017-01-30T08:48:53Z</dcterms:modified>
</cp:coreProperties>
</file>